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RADNO\IZVRŠENJE\2024\polugodišnji izvještaj FI - 30.6.2024\za ŠO\"/>
    </mc:Choice>
  </mc:AlternateContent>
  <xr:revisionPtr revIDLastSave="0" documentId="8_{3F36F2CB-1C1A-4A8C-8A06-494993A50A5D}" xr6:coauthVersionLast="37" xr6:coauthVersionMax="37" xr10:uidLastSave="{00000000-0000-0000-0000-000000000000}"/>
  <bookViews>
    <workbookView xWindow="0" yWindow="0" windowWidth="28800" windowHeight="12225" activeTab="4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3" l="1"/>
  <c r="H29" i="7" l="1"/>
  <c r="H59" i="7"/>
  <c r="H67" i="7"/>
  <c r="H70" i="7"/>
  <c r="H73" i="7"/>
  <c r="H76" i="7"/>
  <c r="H78" i="7"/>
  <c r="H80" i="7"/>
  <c r="H82" i="7"/>
  <c r="H83" i="7"/>
  <c r="H90" i="7"/>
  <c r="H92" i="7"/>
  <c r="H93" i="7"/>
  <c r="H94" i="7"/>
  <c r="H95" i="7"/>
  <c r="H96" i="7"/>
  <c r="H97" i="7"/>
  <c r="H98" i="7"/>
  <c r="H99" i="7"/>
  <c r="H100" i="7"/>
  <c r="G91" i="7"/>
  <c r="H91" i="7" s="1"/>
  <c r="F91" i="7"/>
  <c r="G8" i="8"/>
  <c r="G10" i="8"/>
  <c r="G12" i="8"/>
  <c r="G14" i="8"/>
  <c r="G15" i="8"/>
  <c r="G17" i="8"/>
  <c r="G20" i="8"/>
  <c r="G22" i="8"/>
  <c r="G24" i="8"/>
  <c r="G25" i="8"/>
  <c r="G27" i="8"/>
  <c r="G28" i="8"/>
  <c r="G29" i="8"/>
  <c r="G31" i="8"/>
  <c r="G32" i="8"/>
  <c r="F12" i="8"/>
  <c r="F15" i="8"/>
  <c r="F17" i="8"/>
  <c r="F25" i="8"/>
  <c r="F28" i="8"/>
  <c r="F36" i="8"/>
  <c r="K69" i="3"/>
  <c r="K72" i="3"/>
  <c r="K76" i="3"/>
  <c r="J34" i="3"/>
  <c r="J36" i="3"/>
  <c r="J37" i="3"/>
  <c r="J39" i="3"/>
  <c r="J40" i="3"/>
  <c r="J43" i="3"/>
  <c r="J44" i="3"/>
  <c r="J45" i="3"/>
  <c r="J46" i="3"/>
  <c r="J48" i="3"/>
  <c r="J49" i="3"/>
  <c r="J50" i="3"/>
  <c r="J51" i="3"/>
  <c r="J53" i="3"/>
  <c r="J54" i="3"/>
  <c r="J55" i="3"/>
  <c r="J57" i="3"/>
  <c r="J58" i="3"/>
  <c r="J61" i="3"/>
  <c r="J62" i="3"/>
  <c r="J63" i="3"/>
  <c r="J67" i="3"/>
  <c r="J68" i="3"/>
  <c r="J74" i="3"/>
  <c r="J14" i="3"/>
  <c r="J15" i="3"/>
  <c r="J19" i="3"/>
  <c r="J23" i="3"/>
  <c r="J26" i="3"/>
  <c r="D7" i="11" l="1"/>
  <c r="D6" i="11" s="1"/>
  <c r="D19" i="8"/>
  <c r="D21" i="8"/>
  <c r="G21" i="8" s="1"/>
  <c r="E26" i="8"/>
  <c r="D26" i="8"/>
  <c r="E13" i="8"/>
  <c r="D13" i="8"/>
  <c r="H75" i="3"/>
  <c r="G73" i="3"/>
  <c r="J73" i="3" s="1"/>
  <c r="G42" i="3"/>
  <c r="G38" i="3"/>
  <c r="J38" i="3" s="1"/>
  <c r="G33" i="3"/>
  <c r="G25" i="3"/>
  <c r="G22" i="3"/>
  <c r="G13" i="3"/>
  <c r="G54" i="7"/>
  <c r="H54" i="7" s="1"/>
  <c r="G48" i="7"/>
  <c r="G69" i="7"/>
  <c r="H69" i="7" s="1"/>
  <c r="G86" i="7"/>
  <c r="H86" i="7" s="1"/>
  <c r="F85" i="7"/>
  <c r="G81" i="7"/>
  <c r="F81" i="7"/>
  <c r="G75" i="7"/>
  <c r="F75" i="7"/>
  <c r="F79" i="7"/>
  <c r="H79" i="7" s="1"/>
  <c r="F77" i="7"/>
  <c r="F69" i="7"/>
  <c r="F68" i="7" s="1"/>
  <c r="H68" i="7" s="1"/>
  <c r="G31" i="7"/>
  <c r="H31" i="7" s="1"/>
  <c r="F30" i="7"/>
  <c r="F12" i="7"/>
  <c r="G24" i="7"/>
  <c r="H24" i="7" s="1"/>
  <c r="E7" i="11"/>
  <c r="E6" i="11" s="1"/>
  <c r="E9" i="8"/>
  <c r="G9" i="8" s="1"/>
  <c r="E19" i="8"/>
  <c r="E11" i="8"/>
  <c r="E7" i="8"/>
  <c r="I52" i="3"/>
  <c r="I33" i="3"/>
  <c r="J33" i="3" s="1"/>
  <c r="I17" i="3"/>
  <c r="I16" i="3" s="1"/>
  <c r="I25" i="3"/>
  <c r="I22" i="3"/>
  <c r="J22" i="3" s="1"/>
  <c r="H15" i="1"/>
  <c r="G47" i="7" l="1"/>
  <c r="H47" i="7" s="1"/>
  <c r="H48" i="7"/>
  <c r="G26" i="8"/>
  <c r="G13" i="8"/>
  <c r="H81" i="7"/>
  <c r="G19" i="8"/>
  <c r="H75" i="7"/>
  <c r="I24" i="3"/>
  <c r="K24" i="3" s="1"/>
  <c r="J25" i="3"/>
  <c r="G72" i="3"/>
  <c r="J72" i="3" s="1"/>
  <c r="F74" i="7"/>
  <c r="F58" i="7" l="1"/>
  <c r="H58" i="7" s="1"/>
  <c r="G36" i="8"/>
  <c r="E16" i="8" l="1"/>
  <c r="F84" i="7" l="1"/>
  <c r="G85" i="7"/>
  <c r="H85" i="7" s="1"/>
  <c r="G84" i="7" l="1"/>
  <c r="H84" i="7" s="1"/>
  <c r="E30" i="8"/>
  <c r="F28" i="7"/>
  <c r="G45" i="7"/>
  <c r="H45" i="7" s="1"/>
  <c r="G89" i="7"/>
  <c r="F89" i="7"/>
  <c r="F88" i="7" s="1"/>
  <c r="G77" i="7"/>
  <c r="H77" i="7" s="1"/>
  <c r="G72" i="7"/>
  <c r="H72" i="7" s="1"/>
  <c r="F72" i="7"/>
  <c r="F71" i="7" s="1"/>
  <c r="G66" i="7"/>
  <c r="F66" i="7"/>
  <c r="F65" i="7" s="1"/>
  <c r="F61" i="7"/>
  <c r="F60" i="7" s="1"/>
  <c r="G62" i="7"/>
  <c r="H62" i="7" s="1"/>
  <c r="G20" i="7"/>
  <c r="H20" i="7" s="1"/>
  <c r="G17" i="7"/>
  <c r="H17" i="7" s="1"/>
  <c r="G13" i="7"/>
  <c r="H13" i="7" s="1"/>
  <c r="F19" i="7"/>
  <c r="E23" i="8"/>
  <c r="D30" i="8"/>
  <c r="D23" i="8"/>
  <c r="D18" i="8" s="1"/>
  <c r="D7" i="8"/>
  <c r="G7" i="8" s="1"/>
  <c r="D16" i="8"/>
  <c r="G16" i="8" s="1"/>
  <c r="D11" i="8"/>
  <c r="G11" i="8" s="1"/>
  <c r="H66" i="7" l="1"/>
  <c r="G30" i="8"/>
  <c r="F27" i="7"/>
  <c r="F26" i="7" s="1"/>
  <c r="H28" i="7"/>
  <c r="G23" i="8"/>
  <c r="H89" i="7"/>
  <c r="E18" i="8"/>
  <c r="F64" i="7"/>
  <c r="G19" i="7"/>
  <c r="H19" i="7" s="1"/>
  <c r="G65" i="7"/>
  <c r="H65" i="7" s="1"/>
  <c r="G61" i="7"/>
  <c r="H61" i="7" s="1"/>
  <c r="G74" i="7"/>
  <c r="H74" i="7" s="1"/>
  <c r="G88" i="7"/>
  <c r="H88" i="7" s="1"/>
  <c r="G71" i="7"/>
  <c r="H71" i="7" s="1"/>
  <c r="G30" i="7"/>
  <c r="H30" i="7" s="1"/>
  <c r="G12" i="7"/>
  <c r="H12" i="7" s="1"/>
  <c r="F11" i="7"/>
  <c r="F10" i="7" s="1"/>
  <c r="D6" i="8"/>
  <c r="G18" i="8" l="1"/>
  <c r="G27" i="7"/>
  <c r="H27" i="7" s="1"/>
  <c r="G64" i="7"/>
  <c r="H64" i="7" s="1"/>
  <c r="G60" i="7"/>
  <c r="H60" i="7" s="1"/>
  <c r="G11" i="7"/>
  <c r="H11" i="7" s="1"/>
  <c r="F9" i="7"/>
  <c r="K29" i="1"/>
  <c r="K16" i="1"/>
  <c r="K19" i="1"/>
  <c r="J16" i="1"/>
  <c r="J19" i="1"/>
  <c r="H18" i="1"/>
  <c r="H21" i="1" s="1"/>
  <c r="G7" i="11"/>
  <c r="G8" i="11"/>
  <c r="G6" i="11"/>
  <c r="F7" i="11"/>
  <c r="F8" i="11"/>
  <c r="D35" i="8"/>
  <c r="D34" i="8"/>
  <c r="K81" i="3"/>
  <c r="J81" i="3"/>
  <c r="H31" i="3"/>
  <c r="H11" i="3"/>
  <c r="H10" i="3" s="1"/>
  <c r="H80" i="3" s="1"/>
  <c r="C6" i="11"/>
  <c r="F6" i="11" s="1"/>
  <c r="C26" i="8"/>
  <c r="F26" i="8" s="1"/>
  <c r="E6" i="8"/>
  <c r="C23" i="8"/>
  <c r="F23" i="8" s="1"/>
  <c r="C21" i="8"/>
  <c r="C16" i="8"/>
  <c r="F16" i="8" s="1"/>
  <c r="C13" i="8"/>
  <c r="F13" i="8" s="1"/>
  <c r="C11" i="8"/>
  <c r="F11" i="8" s="1"/>
  <c r="H30" i="3" l="1"/>
  <c r="H82" i="3" s="1"/>
  <c r="G26" i="7"/>
  <c r="H26" i="7" s="1"/>
  <c r="G10" i="7"/>
  <c r="H10" i="7" s="1"/>
  <c r="C18" i="8"/>
  <c r="F18" i="8" s="1"/>
  <c r="C6" i="8"/>
  <c r="C34" i="8" s="1"/>
  <c r="G9" i="7" l="1"/>
  <c r="H9" i="7" s="1"/>
  <c r="C35" i="8"/>
  <c r="G6" i="8"/>
  <c r="F6" i="8"/>
  <c r="E34" i="8"/>
  <c r="F34" i="8" s="1"/>
  <c r="E35" i="8"/>
  <c r="F35" i="8" s="1"/>
  <c r="I75" i="3"/>
  <c r="K75" i="3" s="1"/>
  <c r="G75" i="3"/>
  <c r="I66" i="3"/>
  <c r="G66" i="3"/>
  <c r="G65" i="3" s="1"/>
  <c r="I60" i="3"/>
  <c r="G60" i="3"/>
  <c r="G52" i="3"/>
  <c r="J52" i="3" s="1"/>
  <c r="I47" i="3"/>
  <c r="G47" i="3"/>
  <c r="I42" i="3"/>
  <c r="J42" i="3" s="1"/>
  <c r="G24" i="3"/>
  <c r="J24" i="3" s="1"/>
  <c r="J66" i="3" l="1"/>
  <c r="J47" i="3"/>
  <c r="J60" i="3"/>
  <c r="G34" i="8"/>
  <c r="G35" i="8"/>
  <c r="G32" i="3"/>
  <c r="I32" i="3"/>
  <c r="I65" i="3"/>
  <c r="I41" i="3"/>
  <c r="G41" i="3"/>
  <c r="I13" i="3"/>
  <c r="J13" i="3" s="1"/>
  <c r="G12" i="3"/>
  <c r="G11" i="3" s="1"/>
  <c r="G10" i="3" s="1"/>
  <c r="G80" i="3" s="1"/>
  <c r="I18" i="1"/>
  <c r="I15" i="1"/>
  <c r="G18" i="1"/>
  <c r="G15" i="1"/>
  <c r="K41" i="3" l="1"/>
  <c r="J41" i="3"/>
  <c r="J65" i="3"/>
  <c r="K65" i="3"/>
  <c r="K32" i="3"/>
  <c r="J32" i="3"/>
  <c r="G31" i="3"/>
  <c r="G30" i="3"/>
  <c r="G82" i="3" s="1"/>
  <c r="I12" i="3"/>
  <c r="K12" i="3" s="1"/>
  <c r="I31" i="3"/>
  <c r="K15" i="1"/>
  <c r="J15" i="1"/>
  <c r="K18" i="1"/>
  <c r="J18" i="1"/>
  <c r="G21" i="1"/>
  <c r="I21" i="1"/>
  <c r="K31" i="3" l="1"/>
  <c r="J31" i="3"/>
  <c r="J12" i="3"/>
  <c r="I11" i="3"/>
  <c r="K11" i="3" s="1"/>
  <c r="I30" i="3"/>
  <c r="I10" i="3" l="1"/>
  <c r="I80" i="3" s="1"/>
  <c r="J11" i="3"/>
  <c r="K10" i="3"/>
  <c r="J10" i="3"/>
  <c r="K80" i="3"/>
  <c r="J80" i="3"/>
  <c r="J30" i="3"/>
  <c r="I82" i="3"/>
  <c r="K30" i="3"/>
  <c r="J82" i="3" l="1"/>
  <c r="K82" i="3"/>
</calcChain>
</file>

<file path=xl/sharedStrings.xml><?xml version="1.0" encoding="utf-8"?>
<sst xmlns="http://schemas.openxmlformats.org/spreadsheetml/2006/main" count="307" uniqueCount="190">
  <si>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</si>
  <si>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</si>
  <si>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</si>
  <si>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</si>
  <si>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</si>
  <si>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</si>
  <si>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</si>
  <si>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</si>
  <si>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</si>
  <si>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</si>
  <si>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</si>
  <si>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</si>
  <si>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</si>
  <si>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</si>
  <si>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</si>
  <si>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</si>
  <si>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</si>
  <si>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</si>
  <si>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</si>
  <si>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</si>
  <si>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</si>
  <si>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</si>
  <si>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</si>
  <si>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</si>
  <si>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</si>
  <si>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</si>
  <si>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</si>
  <si>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</si>
  <si>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</si>
  <si>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</si>
  <si>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</si>
  <si>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</si>
  <si>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</si>
  <si>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</si>
  <si>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</si>
  <si>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</si>
  <si>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</si>
  <si>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</si>
  <si>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</si>
  <si>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</si>
  <si>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</si>
  <si>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</si>
  <si>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</si>
  <si>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IZVJEŠTAJ PO PROGRAMSKOJ KLASIFIKACIJI</t>
  </si>
  <si>
    <t>Tekuće pomoći proračunskim korisnicima iz proračuna koji ih nije nadležan</t>
  </si>
  <si>
    <t>Kapitalne pomoći proračunskim korisnicima iz proračuna koji ih nije nadležan</t>
  </si>
  <si>
    <t>Pomoći proračunskim korisnicima iz proračuna koji im nije nadležan</t>
  </si>
  <si>
    <t>Donacije od pravnih i fizičkih osoba izvan općeh proračuna i povrat donacija po protestnim jamstvima</t>
  </si>
  <si>
    <t>Tekuće donacije</t>
  </si>
  <si>
    <t>Prihodi iz nadležnog proračuna i od HZZO-a na temelju ugovornih obveza</t>
  </si>
  <si>
    <t>Prihodi iz nadležnog proračuna za financiranje redovne djelatnosti proračunskih korisnika</t>
  </si>
  <si>
    <t>Plaće za posebne uvjete rada</t>
  </si>
  <si>
    <t>Ostali rashodi za zaposlene</t>
  </si>
  <si>
    <t>Doprinosi na plaću</t>
  </si>
  <si>
    <t>Doprinosi za obvezno zdravstveno osiguranje</t>
  </si>
  <si>
    <t>Doprinosi za obvezno osiguranje u slučaju nezaposlenosti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</si>
  <si>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</si>
  <si>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</si>
  <si>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</si>
  <si>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</si>
  <si>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</si>
  <si>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</si>
  <si>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</si>
  <si>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</si>
  <si>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</si>
  <si>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</si>
  <si>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</si>
  <si>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</si>
  <si>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</si>
  <si>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</si>
  <si>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</si>
  <si>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</si>
  <si>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Ostale nespomenuti rashodi poslovanja</t>
  </si>
  <si>
    <t>Članarine i norme</t>
  </si>
  <si>
    <t>Pristojbe i naknade</t>
  </si>
  <si>
    <t>Troškovi sudskih postupaka</t>
  </si>
  <si>
    <t xml:space="preserve">Ostali nespomenuti rashodi poslovanja </t>
  </si>
  <si>
    <t>Ostali financijski rashodi</t>
  </si>
  <si>
    <t>Financijski rashodi</t>
  </si>
  <si>
    <t>Bankarske usluge i usluge platnog prometa</t>
  </si>
  <si>
    <t xml:space="preserve">Zatezne kamate </t>
  </si>
  <si>
    <t>Naknade građanima i kućanstvima na temelju osiguranja i druge naknade</t>
  </si>
  <si>
    <t>Naknade građanima i kućanstvima u naravi</t>
  </si>
  <si>
    <t xml:space="preserve">Ostale naknade građanima i kućanstvima iz proračuna </t>
  </si>
  <si>
    <t>Ostali rashodi</t>
  </si>
  <si>
    <t>Tekuće donacije u naravi</t>
  </si>
  <si>
    <t>Rashodi za nabavu proizvedene dugotrajne imovine</t>
  </si>
  <si>
    <t>Knjige, umjetnička djela i ostale izložbene vrijednosti</t>
  </si>
  <si>
    <t>Knjige</t>
  </si>
  <si>
    <t>Prihodi iz nadležnog proračuna za financiranje rashoda poslovanja</t>
  </si>
  <si>
    <t>44 Decentralizirana sredstva</t>
  </si>
  <si>
    <t>58 Ostale pomoći prorač.k.</t>
  </si>
  <si>
    <t>62 Donacije</t>
  </si>
  <si>
    <t>5 Pomoći</t>
  </si>
  <si>
    <t>6 Donacije</t>
  </si>
  <si>
    <t>09 Obrazovanje</t>
  </si>
  <si>
    <t>091 Predškolsko i osnovnoškolsko obrazovanje</t>
  </si>
  <si>
    <t>Osnovna škola "Braća Glumac"</t>
  </si>
  <si>
    <t>PROGRAM 1206</t>
  </si>
  <si>
    <t>Tekući projekt T120602</t>
  </si>
  <si>
    <t>Izvor financiranja 1.1.1.</t>
  </si>
  <si>
    <t>Opći prihodi i primici</t>
  </si>
  <si>
    <t>Izvor financiranja 5.6.1.</t>
  </si>
  <si>
    <t>Fondovi EU</t>
  </si>
  <si>
    <t>PROGRAM 1207</t>
  </si>
  <si>
    <t>Zakonski standard ustanova u obrazovanju</t>
  </si>
  <si>
    <t>Aktivnost A120701</t>
  </si>
  <si>
    <t>Decentralizirana sredstva</t>
  </si>
  <si>
    <t>Izvor financiranja 5.8.1.</t>
  </si>
  <si>
    <t>Ostale pom.prorač.kor.</t>
  </si>
  <si>
    <t xml:space="preserve">Rashodi za zaposlene </t>
  </si>
  <si>
    <t>Aktivnost A120702</t>
  </si>
  <si>
    <t>Investicijska ulaganja u OŠ</t>
  </si>
  <si>
    <t>Izvor financiranja 4.4.1.</t>
  </si>
  <si>
    <t>Aktivnost A120801</t>
  </si>
  <si>
    <t>Naknade građanima i kućanstvima</t>
  </si>
  <si>
    <t>Aktivnost A120808</t>
  </si>
  <si>
    <t>Nabava udžbenika za učenike OŠ</t>
  </si>
  <si>
    <t>Ras.za nab.prozv.dugo.im.</t>
  </si>
  <si>
    <t>Aktivnost A120818</t>
  </si>
  <si>
    <t>Organizacija prehrane u OŠ</t>
  </si>
  <si>
    <t>Ostale pomoći prorač.korisnici</t>
  </si>
  <si>
    <t>Aktivnost A120819</t>
  </si>
  <si>
    <t>Opkskrba higijenskim potrepštinama</t>
  </si>
  <si>
    <t>Aktivnost A120810</t>
  </si>
  <si>
    <t>Ostale aktivnosti OŠ</t>
  </si>
  <si>
    <t>Izvor financiranja 6.2.1.</t>
  </si>
  <si>
    <t xml:space="preserve">Donacije </t>
  </si>
  <si>
    <t>5=4/2*100</t>
  </si>
  <si>
    <t>6=4/3*100</t>
  </si>
  <si>
    <t>RKP: 12296</t>
  </si>
  <si>
    <t>4 Prihodi za posebne namjene</t>
  </si>
  <si>
    <t>Prihodi</t>
  </si>
  <si>
    <t>Višak/manjak prihoda preneseni</t>
  </si>
  <si>
    <t>Rashodi</t>
  </si>
  <si>
    <t>Ukupni prihod</t>
  </si>
  <si>
    <t>Ukupni rashod</t>
  </si>
  <si>
    <t>Preneseni višak/manjak prihoda za pokriće manjka</t>
  </si>
  <si>
    <t>Dolac 11</t>
  </si>
  <si>
    <t>20290 Lastovo</t>
  </si>
  <si>
    <t>OIB: 80382692021</t>
  </si>
  <si>
    <t>RKP: 03324117</t>
  </si>
  <si>
    <t xml:space="preserve">EU projekti </t>
  </si>
  <si>
    <t>56 Fondovi EU</t>
  </si>
  <si>
    <t>43  Prihodi za posebne namjene - prenesena sredstva</t>
  </si>
  <si>
    <t>58 Ostale pomoći prorač.k. - prenesena sredstva</t>
  </si>
  <si>
    <t>62 Donacije - prenesena sredstva</t>
  </si>
  <si>
    <t xml:space="preserve">32 Vlastiti prihodi </t>
  </si>
  <si>
    <t xml:space="preserve">62 Donacije </t>
  </si>
  <si>
    <t>Redovno poslovanje škole</t>
  </si>
  <si>
    <t>Izvor  financiranja
4.4.1.</t>
  </si>
  <si>
    <t>4=3/2*100</t>
  </si>
  <si>
    <t>Europski soc.fond Zajedno možemo sve vol 6/7 pomoćnik u nastavi</t>
  </si>
  <si>
    <t>PROGRAM 1208</t>
  </si>
  <si>
    <t>Pogram ustanova u obrazovanju iznad zakonskog standarda</t>
  </si>
  <si>
    <t>Ostale pomoći pror. Korisnicima</t>
  </si>
  <si>
    <t xml:space="preserve">Materijal i dijelovi za tekuće i investicijsko održavanje </t>
  </si>
  <si>
    <t>Namirnice</t>
  </si>
  <si>
    <t>Izvor financiranja
1.1.1.</t>
  </si>
  <si>
    <t>Plaća za posebne uvjete rada</t>
  </si>
  <si>
    <t>UKUPNO</t>
  </si>
  <si>
    <t>Izvor financiranja
3.2.1.</t>
  </si>
  <si>
    <t xml:space="preserve">Vlastiti prihodi </t>
  </si>
  <si>
    <t>Izvor financiranja 5.8.2.</t>
  </si>
  <si>
    <t>Izvor financiranja 6.2.2.</t>
  </si>
  <si>
    <t>Donacije - prenesena sredstva</t>
  </si>
  <si>
    <t>Aktivnost A120804</t>
  </si>
  <si>
    <t>Financiranje školskih projekata</t>
  </si>
  <si>
    <t>Dodatne djelatnosti OŠ</t>
  </si>
  <si>
    <t>Ostale pomoći prorač.k. - prenesena sredstva</t>
  </si>
  <si>
    <t>POLUGODIŠNJI IZVJEŠTAJ O IZVRŠENJU FINANCIJSKOG PLANA PRORAČUNSKOG KORISNIKA JEDINICE LOKALNE I PODRUČNE (REGIONALNE) SAMOUPRAVE ZA 2024. GODINU</t>
  </si>
  <si>
    <t>OSTVARENJE /
IZVRŠENJE 
1-6 2023.</t>
  </si>
  <si>
    <t>IZVORNI PLAN / REBALANS 
2024.</t>
  </si>
  <si>
    <t>Kamate na oročena sredstva i depozite po viđenju</t>
  </si>
  <si>
    <t>Prihodi od imovine</t>
  </si>
  <si>
    <t>Prihodi od financijske imovine</t>
  </si>
  <si>
    <t>Plaće za prekovremeni rad</t>
  </si>
  <si>
    <t>OSTVARENJE /
IZVRŠENJE 
1-6 2024.</t>
  </si>
  <si>
    <t>IZVORNI PLAN / REBALANS 2024.</t>
  </si>
  <si>
    <t xml:space="preserve"> IZVRŠENJE 
1-6 2024.</t>
  </si>
  <si>
    <t>Ostali nespomenuti rashodi poslovanja</t>
  </si>
  <si>
    <t>Financiranje radnih materijala za učenike osnovnih škola</t>
  </si>
  <si>
    <t>Izvor financiranja 4.3.2.</t>
  </si>
  <si>
    <t>Prihodi za posebne namjene PK - prenesena sredstva</t>
  </si>
  <si>
    <t>Ostali rashodi za zapposlene</t>
  </si>
  <si>
    <t>Vlastiti prihodi PK</t>
  </si>
  <si>
    <t>Ostale pomoći PK</t>
  </si>
  <si>
    <t>Ostale pomoći PK - prenesena sredstva</t>
  </si>
  <si>
    <t>Donacije</t>
  </si>
  <si>
    <t>Izvori financiranja -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</si>
</sst>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al"/>
      <charset val="238"/>
    </font>
    <font>
      <sz val="12"/>
      <color theme="1"/>
      <name val="Ariel"/>
      <charset val="238"/>
    </font>
    <font>
      <sz val="11"/>
      <color theme="1"/>
      <name val="Ariel"/>
      <charset val="238"/>
    </font>
    <font>
      <b/>
      <sz val="12"/>
      <color theme="1"/>
      <name val="Ariel"/>
      <charset val="238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3" xfId="0" applyFont="1" applyBorder="1"/>
    <xf numFmtId="0" fontId="21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/>
    </xf>
    <xf numFmtId="0" fontId="1" fillId="0" borderId="3" xfId="0" applyFont="1" applyBorder="1"/>
    <xf numFmtId="2" fontId="26" fillId="0" borderId="3" xfId="0" applyNumberFormat="1" applyFont="1" applyBorder="1"/>
    <xf numFmtId="3" fontId="6" fillId="2" borderId="3" xfId="0" applyNumberFormat="1" applyFont="1" applyFill="1" applyBorder="1" applyAlignment="1">
      <alignment horizontal="right"/>
    </xf>
    <xf numFmtId="2" fontId="27" fillId="0" borderId="3" xfId="0" applyNumberFormat="1" applyFont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3" fontId="3" fillId="2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 indent="1"/>
    </xf>
    <xf numFmtId="3" fontId="3" fillId="2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wrapText="1"/>
    </xf>
    <xf numFmtId="0" fontId="9" fillId="2" borderId="3" xfId="0" applyFont="1" applyFill="1" applyBorder="1" applyAlignment="1">
      <alignment horizontal="left"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3" fontId="0" fillId="0" borderId="0" xfId="0" applyNumberFormat="1"/>
    <xf numFmtId="2" fontId="27" fillId="0" borderId="0" xfId="0" applyNumberFormat="1" applyFont="1"/>
    <xf numFmtId="0" fontId="26" fillId="0" borderId="3" xfId="0" applyFont="1" applyBorder="1"/>
    <xf numFmtId="3" fontId="26" fillId="0" borderId="3" xfId="0" applyNumberFormat="1" applyFont="1" applyBorder="1"/>
    <xf numFmtId="4" fontId="3" fillId="2" borderId="4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right"/>
    </xf>
    <xf numFmtId="0" fontId="32" fillId="0" borderId="2" xfId="0" applyFont="1" applyBorder="1" applyAlignment="1">
      <alignment horizontal="right"/>
    </xf>
    <xf numFmtId="0" fontId="32" fillId="0" borderId="4" xfId="0" applyFont="1" applyBorder="1" applyAlignment="1">
      <alignment horizontal="right"/>
    </xf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2"/>
  <sheetViews>
    <sheetView topLeftCell="A7" workbookViewId="0">
      <selection activeCell="I31" sqref="I31"/>
    </sheetView>
  </sheetViews>
  <sheetFormatPr defaultRowHeight="15"/>
  <cols>
    <col min="1" max="1" width="9.140625" customWidth="1"/>
    <col min="6" max="6" width="13.7109375" customWidth="1"/>
    <col min="7" max="7" width="15" customWidth="1"/>
    <col min="8" max="8" width="18.42578125" customWidth="1"/>
    <col min="9" max="9" width="16.28515625" customWidth="1"/>
    <col min="10" max="10" width="13.7109375" customWidth="1"/>
    <col min="11" max="11" width="10.42578125" customWidth="1"/>
  </cols>
  <sheetData>
    <row r="1" spans="1:11" ht="15.75">
      <c r="A1" s="66" t="s">
        <v>97</v>
      </c>
      <c r="B1" s="64"/>
      <c r="C1" s="64"/>
      <c r="D1" s="65"/>
    </row>
    <row r="2" spans="1:11" ht="15.75">
      <c r="A2" s="64" t="s">
        <v>138</v>
      </c>
      <c r="B2" s="64"/>
      <c r="C2" s="64"/>
      <c r="D2" s="65"/>
    </row>
    <row r="3" spans="1:11" ht="15.75">
      <c r="A3" s="64" t="s">
        <v>139</v>
      </c>
      <c r="B3" s="64"/>
      <c r="C3" s="64"/>
      <c r="D3" s="65"/>
    </row>
    <row r="4" spans="1:11" ht="15.75">
      <c r="A4" s="64" t="s">
        <v>140</v>
      </c>
      <c r="B4" s="64"/>
      <c r="C4" s="64"/>
      <c r="D4" s="65"/>
    </row>
    <row r="5" spans="1:11" ht="15.75">
      <c r="A5" s="64" t="s">
        <v>141</v>
      </c>
      <c r="B5" s="64"/>
      <c r="C5" s="64"/>
      <c r="D5" s="65"/>
    </row>
    <row r="7" spans="1:11" ht="42" customHeight="1">
      <c r="B7" s="103" t="s">
        <v>170</v>
      </c>
      <c r="C7" s="103"/>
      <c r="D7" s="103"/>
      <c r="E7" s="103"/>
      <c r="F7" s="103"/>
      <c r="G7" s="103"/>
      <c r="H7" s="103"/>
      <c r="I7" s="103"/>
      <c r="J7" s="103"/>
      <c r="K7" s="103"/>
    </row>
    <row r="8" spans="1:11" ht="15.75" customHeight="1">
      <c r="B8" s="103" t="s">
        <v>9</v>
      </c>
      <c r="C8" s="103"/>
      <c r="D8" s="103"/>
      <c r="E8" s="103"/>
      <c r="F8" s="103"/>
      <c r="G8" s="103"/>
      <c r="H8" s="103"/>
      <c r="I8" s="103"/>
      <c r="J8" s="103"/>
      <c r="K8" s="103"/>
    </row>
    <row r="9" spans="1:11" ht="6.75" customHeight="1">
      <c r="B9" s="89"/>
      <c r="C9" s="89"/>
      <c r="D9" s="89"/>
      <c r="E9" s="34"/>
      <c r="F9" s="34"/>
      <c r="G9" s="34"/>
      <c r="H9" s="34"/>
      <c r="I9" s="36"/>
      <c r="J9" s="36"/>
      <c r="K9" s="35"/>
    </row>
    <row r="10" spans="1:11" ht="18" customHeight="1">
      <c r="B10" s="103" t="s">
        <v>36</v>
      </c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1" ht="18" customHeight="1">
      <c r="B11" s="37"/>
      <c r="C11" s="38"/>
      <c r="D11" s="38"/>
      <c r="E11" s="38"/>
      <c r="F11" s="38"/>
      <c r="G11" s="38"/>
      <c r="H11" s="38"/>
      <c r="I11" s="38"/>
      <c r="J11" s="38"/>
      <c r="K11" s="35"/>
    </row>
    <row r="12" spans="1:11">
      <c r="B12" s="102" t="s">
        <v>37</v>
      </c>
      <c r="C12" s="102"/>
      <c r="D12" s="102"/>
      <c r="E12" s="102"/>
      <c r="F12" s="102"/>
      <c r="G12" s="39"/>
      <c r="H12" s="39"/>
      <c r="I12" s="39"/>
      <c r="J12" s="40"/>
      <c r="K12" s="35"/>
    </row>
    <row r="13" spans="1:11" ht="39.75" customHeight="1">
      <c r="B13" s="109" t="s">
        <v>6</v>
      </c>
      <c r="C13" s="110"/>
      <c r="D13" s="110"/>
      <c r="E13" s="110"/>
      <c r="F13" s="111"/>
      <c r="G13" s="20" t="s">
        <v>171</v>
      </c>
      <c r="H13" s="1" t="s">
        <v>172</v>
      </c>
      <c r="I13" s="49" t="s">
        <v>177</v>
      </c>
      <c r="J13" s="1" t="s">
        <v>11</v>
      </c>
      <c r="K13" s="1" t="s">
        <v>11</v>
      </c>
    </row>
    <row r="14" spans="1:11" s="23" customFormat="1" ht="11.25">
      <c r="B14" s="96">
        <v>1</v>
      </c>
      <c r="C14" s="96"/>
      <c r="D14" s="96"/>
      <c r="E14" s="96"/>
      <c r="F14" s="97"/>
      <c r="G14" s="22">
        <v>2</v>
      </c>
      <c r="H14" s="21">
        <v>3</v>
      </c>
      <c r="I14" s="21">
        <v>4</v>
      </c>
      <c r="J14" s="21" t="s">
        <v>128</v>
      </c>
      <c r="K14" s="21" t="s">
        <v>129</v>
      </c>
    </row>
    <row r="15" spans="1:11">
      <c r="B15" s="107" t="s">
        <v>0</v>
      </c>
      <c r="C15" s="88"/>
      <c r="D15" s="88"/>
      <c r="E15" s="88"/>
      <c r="F15" s="108"/>
      <c r="G15" s="16">
        <f>G16</f>
        <v>275143.28000000003</v>
      </c>
      <c r="H15" s="16">
        <f>H16</f>
        <v>730080</v>
      </c>
      <c r="I15" s="16">
        <f>SUM(I16:I17)</f>
        <v>346554.83</v>
      </c>
      <c r="J15" s="16">
        <f>I15/G15*100</f>
        <v>125.95431369430501</v>
      </c>
      <c r="K15" s="16">
        <f>I15/H15*100</f>
        <v>47.468062404120097</v>
      </c>
    </row>
    <row r="16" spans="1:11">
      <c r="B16" s="98" t="s">
        <v>29</v>
      </c>
      <c r="C16" s="99"/>
      <c r="D16" s="99"/>
      <c r="E16" s="99"/>
      <c r="F16" s="106"/>
      <c r="G16" s="14">
        <v>275143.28000000003</v>
      </c>
      <c r="H16" s="14">
        <v>730080</v>
      </c>
      <c r="I16" s="14">
        <v>346554.83</v>
      </c>
      <c r="J16" s="62">
        <f>I16/G16*100</f>
        <v>125.95431369430501</v>
      </c>
      <c r="K16" s="62">
        <f t="shared" ref="K16:K19" si="0">I16/H16*100</f>
        <v>47.468062404120097</v>
      </c>
    </row>
    <row r="17" spans="1:42">
      <c r="B17" s="105" t="s">
        <v>34</v>
      </c>
      <c r="C17" s="106"/>
      <c r="D17" s="106"/>
      <c r="E17" s="106"/>
      <c r="F17" s="106"/>
      <c r="G17" s="14">
        <v>0</v>
      </c>
      <c r="H17" s="14">
        <v>0</v>
      </c>
      <c r="I17" s="14">
        <v>0</v>
      </c>
      <c r="J17" s="62"/>
      <c r="K17" s="62"/>
    </row>
    <row r="18" spans="1:42">
      <c r="B18" s="17" t="s">
        <v>1</v>
      </c>
      <c r="C18" s="27"/>
      <c r="D18" s="27"/>
      <c r="E18" s="27"/>
      <c r="F18" s="27"/>
      <c r="G18" s="16">
        <f>SUM(G19:G20)</f>
        <v>274820.69</v>
      </c>
      <c r="H18" s="16">
        <f>H19+H20</f>
        <v>730747</v>
      </c>
      <c r="I18" s="16">
        <f>SUM(I19:I20)</f>
        <v>345659</v>
      </c>
      <c r="J18" s="16">
        <f t="shared" ref="J18:J19" si="1">I18/G18*100</f>
        <v>125.77619246935157</v>
      </c>
      <c r="K18" s="16">
        <f t="shared" si="0"/>
        <v>47.302144244177533</v>
      </c>
    </row>
    <row r="19" spans="1:42">
      <c r="B19" s="104" t="s">
        <v>30</v>
      </c>
      <c r="C19" s="99"/>
      <c r="D19" s="99"/>
      <c r="E19" s="99"/>
      <c r="F19" s="99"/>
      <c r="G19" s="14">
        <v>274820.69</v>
      </c>
      <c r="H19" s="14">
        <v>725747</v>
      </c>
      <c r="I19" s="14">
        <v>345659</v>
      </c>
      <c r="J19" s="62">
        <f t="shared" si="1"/>
        <v>125.77619246935157</v>
      </c>
      <c r="K19" s="62">
        <f t="shared" si="0"/>
        <v>47.628030153758814</v>
      </c>
    </row>
    <row r="20" spans="1:42">
      <c r="B20" s="105" t="s">
        <v>31</v>
      </c>
      <c r="C20" s="106"/>
      <c r="D20" s="106"/>
      <c r="E20" s="106"/>
      <c r="F20" s="106"/>
      <c r="G20" s="14">
        <v>0</v>
      </c>
      <c r="H20" s="14">
        <v>5000</v>
      </c>
      <c r="I20" s="14">
        <v>0</v>
      </c>
      <c r="J20" s="62"/>
      <c r="K20" s="62"/>
    </row>
    <row r="21" spans="1:42">
      <c r="B21" s="87" t="s">
        <v>38</v>
      </c>
      <c r="C21" s="88"/>
      <c r="D21" s="88"/>
      <c r="E21" s="88"/>
      <c r="F21" s="88"/>
      <c r="G21" s="16">
        <f>G15-G18</f>
        <v>322.59000000002561</v>
      </c>
      <c r="H21" s="16">
        <f>H15-H18</f>
        <v>-667</v>
      </c>
      <c r="I21" s="15">
        <f>I15-I18</f>
        <v>895.8300000000163</v>
      </c>
      <c r="J21" s="16"/>
      <c r="K21" s="16"/>
    </row>
    <row r="22" spans="1:42" ht="18">
      <c r="B22" s="34"/>
      <c r="C22" s="41"/>
      <c r="D22" s="41"/>
      <c r="E22" s="41"/>
      <c r="F22" s="41"/>
      <c r="G22" s="41"/>
      <c r="H22" s="41"/>
      <c r="I22" s="42"/>
      <c r="J22" s="42"/>
      <c r="K22" s="42"/>
    </row>
    <row r="23" spans="1:42" ht="18" customHeight="1">
      <c r="B23" s="102" t="s">
        <v>39</v>
      </c>
      <c r="C23" s="102"/>
      <c r="D23" s="102"/>
      <c r="E23" s="102"/>
      <c r="F23" s="102"/>
      <c r="G23" s="41"/>
      <c r="H23" s="41"/>
      <c r="I23" s="42"/>
      <c r="J23" s="42"/>
      <c r="K23" s="42"/>
    </row>
    <row r="24" spans="1:42" ht="38.25">
      <c r="B24" s="93" t="s">
        <v>6</v>
      </c>
      <c r="C24" s="94"/>
      <c r="D24" s="94"/>
      <c r="E24" s="94"/>
      <c r="F24" s="95"/>
      <c r="G24" s="20" t="s">
        <v>171</v>
      </c>
      <c r="H24" s="1" t="s">
        <v>172</v>
      </c>
      <c r="I24" s="49" t="s">
        <v>177</v>
      </c>
      <c r="J24" s="1" t="s">
        <v>11</v>
      </c>
      <c r="K24" s="1" t="s">
        <v>11</v>
      </c>
    </row>
    <row r="25" spans="1:42" s="23" customFormat="1">
      <c r="B25" s="96">
        <v>1</v>
      </c>
      <c r="C25" s="96"/>
      <c r="D25" s="96"/>
      <c r="E25" s="96"/>
      <c r="F25" s="97"/>
      <c r="G25" s="22">
        <v>2</v>
      </c>
      <c r="H25" s="21">
        <v>3</v>
      </c>
      <c r="I25" s="21">
        <v>4</v>
      </c>
      <c r="J25" s="21" t="s">
        <v>128</v>
      </c>
      <c r="K25" s="21" t="s">
        <v>129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ht="15.75" customHeight="1">
      <c r="A26" s="23"/>
      <c r="B26" s="98" t="s">
        <v>32</v>
      </c>
      <c r="C26" s="100"/>
      <c r="D26" s="100"/>
      <c r="E26" s="100"/>
      <c r="F26" s="101"/>
      <c r="G26" s="14">
        <v>0</v>
      </c>
      <c r="H26" s="14">
        <v>0</v>
      </c>
      <c r="I26" s="14">
        <v>0</v>
      </c>
      <c r="J26" s="14"/>
      <c r="K26" s="14"/>
    </row>
    <row r="27" spans="1:42" ht="31.5" customHeight="1">
      <c r="A27" s="23"/>
      <c r="B27" s="98" t="s">
        <v>33</v>
      </c>
      <c r="C27" s="99"/>
      <c r="D27" s="99"/>
      <c r="E27" s="99"/>
      <c r="F27" s="99"/>
      <c r="G27" s="14">
        <v>0</v>
      </c>
      <c r="H27" s="14">
        <v>0</v>
      </c>
      <c r="I27" s="14">
        <v>0</v>
      </c>
      <c r="J27" s="14"/>
      <c r="K27" s="14"/>
    </row>
    <row r="28" spans="1:42" s="28" customFormat="1" ht="15" customHeight="1">
      <c r="A28" s="23"/>
      <c r="B28" s="90" t="s">
        <v>35</v>
      </c>
      <c r="C28" s="91"/>
      <c r="D28" s="91"/>
      <c r="E28" s="91"/>
      <c r="F28" s="92"/>
      <c r="G28" s="16">
        <v>0</v>
      </c>
      <c r="H28" s="16">
        <v>0</v>
      </c>
      <c r="I28" s="16"/>
      <c r="J28" s="16"/>
      <c r="K28" s="16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28" customFormat="1" ht="15" customHeight="1">
      <c r="A29" s="23"/>
      <c r="B29" s="90" t="s">
        <v>40</v>
      </c>
      <c r="C29" s="91"/>
      <c r="D29" s="91"/>
      <c r="E29" s="91"/>
      <c r="F29" s="92"/>
      <c r="G29" s="16">
        <v>1084.08</v>
      </c>
      <c r="H29" s="16">
        <v>667</v>
      </c>
      <c r="I29" s="16">
        <v>667</v>
      </c>
      <c r="J29" s="16"/>
      <c r="K29" s="16">
        <f>I29/H29*100</f>
        <v>100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>
      <c r="A30" s="23"/>
      <c r="B30" s="87" t="s">
        <v>41</v>
      </c>
      <c r="C30" s="88"/>
      <c r="D30" s="88"/>
      <c r="E30" s="88"/>
      <c r="F30" s="88"/>
      <c r="G30" s="16">
        <v>1407.27</v>
      </c>
      <c r="H30" s="16">
        <v>0</v>
      </c>
      <c r="I30" s="16">
        <v>1562.44</v>
      </c>
      <c r="J30" s="16"/>
      <c r="K30" s="16"/>
    </row>
    <row r="31" spans="1:42" ht="15.75">
      <c r="B31" s="43"/>
      <c r="C31" s="44"/>
      <c r="D31" s="44"/>
      <c r="E31" s="44"/>
      <c r="F31" s="44"/>
      <c r="G31" s="45"/>
      <c r="H31" s="45"/>
      <c r="I31" s="45"/>
      <c r="J31" s="45"/>
      <c r="K31" s="35"/>
    </row>
    <row r="32" spans="1:42" ht="15.75">
      <c r="B32" s="11"/>
      <c r="C32" s="12"/>
      <c r="D32" s="12"/>
      <c r="E32" s="12"/>
      <c r="F32" s="12"/>
      <c r="G32" s="13"/>
      <c r="H32" s="13"/>
      <c r="I32" s="13"/>
      <c r="J32" s="13"/>
    </row>
  </sheetData>
  <mergeCells count="21">
    <mergeCell ref="B7:K7"/>
    <mergeCell ref="B8:K8"/>
    <mergeCell ref="B10:K10"/>
    <mergeCell ref="B19:F19"/>
    <mergeCell ref="B20:F20"/>
    <mergeCell ref="B14:F14"/>
    <mergeCell ref="B15:F15"/>
    <mergeCell ref="B16:F16"/>
    <mergeCell ref="B12:F12"/>
    <mergeCell ref="B13:F13"/>
    <mergeCell ref="B17:F17"/>
    <mergeCell ref="B21:F21"/>
    <mergeCell ref="B30:F30"/>
    <mergeCell ref="B9:D9"/>
    <mergeCell ref="B29:F29"/>
    <mergeCell ref="B24:F24"/>
    <mergeCell ref="B25:F25"/>
    <mergeCell ref="B27:F27"/>
    <mergeCell ref="B28:F28"/>
    <mergeCell ref="B26:F26"/>
    <mergeCell ref="B23:F23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2"/>
  <sheetViews>
    <sheetView topLeftCell="A22" workbookViewId="0">
      <selection activeCell="J32" sqref="J32"/>
    </sheetView>
  </sheetViews>
  <sheetFormatPr defaultRowHeight="15"/>
  <cols>
    <col min="2" max="2" width="2" bestFit="1" customWidth="1"/>
    <col min="3" max="3" width="3" bestFit="1" customWidth="1"/>
    <col min="4" max="4" width="4.5703125" bestFit="1" customWidth="1"/>
    <col min="5" max="5" width="5.42578125" customWidth="1"/>
    <col min="6" max="6" width="25.85546875" customWidth="1"/>
    <col min="7" max="7" width="17.140625" customWidth="1"/>
    <col min="8" max="8" width="17.7109375" customWidth="1"/>
    <col min="9" max="9" width="14.85546875" customWidth="1"/>
    <col min="10" max="10" width="12.7109375" customWidth="1"/>
    <col min="11" max="11" width="13.7109375" customWidth="1"/>
  </cols>
  <sheetData>
    <row r="1" spans="2:11" ht="18" customHeight="1">
      <c r="B1" s="2"/>
      <c r="C1" s="2"/>
      <c r="D1" s="2"/>
      <c r="E1" s="2"/>
      <c r="F1" s="2"/>
      <c r="G1" s="2"/>
      <c r="H1" s="2"/>
      <c r="I1" s="2"/>
      <c r="J1" s="2"/>
    </row>
    <row r="2" spans="2:11" ht="15.75" customHeight="1">
      <c r="B2" s="115" t="s">
        <v>9</v>
      </c>
      <c r="C2" s="115"/>
      <c r="D2" s="115"/>
      <c r="E2" s="115"/>
      <c r="F2" s="115"/>
      <c r="G2" s="115"/>
      <c r="H2" s="115"/>
      <c r="I2" s="115"/>
      <c r="J2" s="115"/>
      <c r="K2" s="115"/>
    </row>
    <row r="3" spans="2:11" ht="18">
      <c r="B3" s="2"/>
      <c r="C3" s="2"/>
      <c r="D3" s="2"/>
      <c r="E3" s="2"/>
      <c r="F3" s="2"/>
      <c r="G3" s="2"/>
      <c r="H3" s="2"/>
      <c r="I3" s="3"/>
      <c r="J3" s="3"/>
    </row>
    <row r="4" spans="2:11" ht="18" customHeight="1">
      <c r="B4" s="115" t="s">
        <v>42</v>
      </c>
      <c r="C4" s="115"/>
      <c r="D4" s="115"/>
      <c r="E4" s="115"/>
      <c r="F4" s="115"/>
      <c r="G4" s="115"/>
      <c r="H4" s="115"/>
      <c r="I4" s="115"/>
      <c r="J4" s="115"/>
      <c r="K4" s="115"/>
    </row>
    <row r="5" spans="2:11" ht="18">
      <c r="B5" s="2"/>
      <c r="C5" s="2"/>
      <c r="D5" s="2"/>
      <c r="E5" s="2"/>
      <c r="F5" s="2"/>
      <c r="G5" s="2"/>
      <c r="H5" s="2"/>
      <c r="I5" s="3"/>
      <c r="J5" s="3"/>
    </row>
    <row r="6" spans="2:11" ht="15.75" customHeight="1">
      <c r="B6" s="115" t="s">
        <v>12</v>
      </c>
      <c r="C6" s="115"/>
      <c r="D6" s="115"/>
      <c r="E6" s="115"/>
      <c r="F6" s="115"/>
      <c r="G6" s="115"/>
      <c r="H6" s="115"/>
      <c r="I6" s="115"/>
      <c r="J6" s="115"/>
      <c r="K6" s="115"/>
    </row>
    <row r="7" spans="2:11" ht="18">
      <c r="B7" s="2"/>
      <c r="C7" s="2"/>
      <c r="D7" s="2"/>
      <c r="E7" s="2"/>
      <c r="F7" s="2"/>
      <c r="G7" s="2"/>
      <c r="H7" s="2"/>
      <c r="I7" s="3"/>
      <c r="J7" s="3"/>
    </row>
    <row r="8" spans="2:11" ht="38.25">
      <c r="B8" s="112" t="s">
        <v>6</v>
      </c>
      <c r="C8" s="113"/>
      <c r="D8" s="113"/>
      <c r="E8" s="113"/>
      <c r="F8" s="114"/>
      <c r="G8" s="78" t="s">
        <v>171</v>
      </c>
      <c r="H8" s="29" t="s">
        <v>172</v>
      </c>
      <c r="I8" s="29" t="s">
        <v>177</v>
      </c>
      <c r="J8" s="29" t="s">
        <v>11</v>
      </c>
      <c r="K8" s="29" t="s">
        <v>11</v>
      </c>
    </row>
    <row r="9" spans="2:11" ht="16.5" customHeight="1">
      <c r="B9" s="112">
        <v>1</v>
      </c>
      <c r="C9" s="113"/>
      <c r="D9" s="113"/>
      <c r="E9" s="113"/>
      <c r="F9" s="114"/>
      <c r="G9" s="29">
        <v>2</v>
      </c>
      <c r="H9" s="29">
        <v>3</v>
      </c>
      <c r="I9" s="29">
        <v>4</v>
      </c>
      <c r="J9" s="29" t="s">
        <v>128</v>
      </c>
      <c r="K9" s="29" t="s">
        <v>129</v>
      </c>
    </row>
    <row r="10" spans="2:11">
      <c r="B10" s="5"/>
      <c r="C10" s="5"/>
      <c r="D10" s="5"/>
      <c r="E10" s="5"/>
      <c r="F10" s="5" t="s">
        <v>13</v>
      </c>
      <c r="G10" s="4">
        <f>G11</f>
        <v>275143.28000000003</v>
      </c>
      <c r="H10" s="4">
        <f>H11</f>
        <v>730080</v>
      </c>
      <c r="I10" s="4">
        <f>I11</f>
        <v>346555.01</v>
      </c>
      <c r="J10" s="61">
        <f>I10/G10*100</f>
        <v>125.95437911476522</v>
      </c>
      <c r="K10" s="61">
        <f>I10/H10*100</f>
        <v>47.468087058952449</v>
      </c>
    </row>
    <row r="11" spans="2:11" ht="15.75" customHeight="1">
      <c r="B11" s="5">
        <v>6</v>
      </c>
      <c r="C11" s="5"/>
      <c r="D11" s="5"/>
      <c r="E11" s="5"/>
      <c r="F11" s="5" t="s">
        <v>2</v>
      </c>
      <c r="G11" s="4">
        <f>G12+G16+G19+G24</f>
        <v>275143.28000000003</v>
      </c>
      <c r="H11" s="4">
        <f>H12+H16+H19+H24</f>
        <v>730080</v>
      </c>
      <c r="I11" s="4">
        <f>I12+I16+I22+I24</f>
        <v>346555.01</v>
      </c>
      <c r="J11" s="61">
        <f t="shared" ref="J11:J26" si="0">I11/G11*100</f>
        <v>125.95437911476522</v>
      </c>
      <c r="K11" s="61">
        <f t="shared" ref="K11:K24" si="1">I11/H11*100</f>
        <v>47.468087058952449</v>
      </c>
    </row>
    <row r="12" spans="2:11" ht="38.25">
      <c r="B12" s="5"/>
      <c r="C12" s="9">
        <v>63</v>
      </c>
      <c r="D12" s="9"/>
      <c r="E12" s="9"/>
      <c r="F12" s="9" t="s">
        <v>14</v>
      </c>
      <c r="G12" s="4">
        <f>G13</f>
        <v>239468.63</v>
      </c>
      <c r="H12" s="4">
        <v>639981</v>
      </c>
      <c r="I12" s="4">
        <f>I13</f>
        <v>301478</v>
      </c>
      <c r="J12" s="61">
        <f t="shared" si="0"/>
        <v>125.89456915504967</v>
      </c>
      <c r="K12" s="61">
        <f t="shared" si="1"/>
        <v>47.107335999037467</v>
      </c>
    </row>
    <row r="13" spans="2:11" ht="38.25">
      <c r="B13" s="5"/>
      <c r="C13" s="9"/>
      <c r="D13" s="9">
        <v>636</v>
      </c>
      <c r="E13" s="9"/>
      <c r="F13" s="9" t="s">
        <v>46</v>
      </c>
      <c r="G13" s="4">
        <f>SUM(G14:G15)</f>
        <v>239468.63</v>
      </c>
      <c r="H13" s="4"/>
      <c r="I13" s="4">
        <f>I14+I15</f>
        <v>301478</v>
      </c>
      <c r="J13" s="61">
        <f t="shared" si="0"/>
        <v>125.89456915504967</v>
      </c>
      <c r="K13" s="61"/>
    </row>
    <row r="14" spans="2:11" ht="38.25">
      <c r="B14" s="6"/>
      <c r="C14" s="6"/>
      <c r="D14" s="6"/>
      <c r="E14" s="6">
        <v>6361</v>
      </c>
      <c r="F14" s="24" t="s">
        <v>44</v>
      </c>
      <c r="G14" s="4">
        <v>239368.48</v>
      </c>
      <c r="H14" s="4"/>
      <c r="I14" s="4">
        <v>301478</v>
      </c>
      <c r="J14" s="61">
        <f t="shared" si="0"/>
        <v>125.94724251079339</v>
      </c>
      <c r="K14" s="61"/>
    </row>
    <row r="15" spans="2:11" ht="51">
      <c r="B15" s="6"/>
      <c r="C15" s="6"/>
      <c r="D15" s="7"/>
      <c r="E15" s="7">
        <v>6362</v>
      </c>
      <c r="F15" s="24" t="s">
        <v>45</v>
      </c>
      <c r="G15" s="4">
        <v>100.15</v>
      </c>
      <c r="H15" s="4"/>
      <c r="I15" s="4"/>
      <c r="J15" s="61">
        <f t="shared" si="0"/>
        <v>0</v>
      </c>
      <c r="K15" s="61"/>
    </row>
    <row r="16" spans="2:11">
      <c r="B16" s="6"/>
      <c r="C16" s="6">
        <v>64</v>
      </c>
      <c r="D16" s="7"/>
      <c r="E16" s="7"/>
      <c r="F16" s="9" t="s">
        <v>174</v>
      </c>
      <c r="G16" s="4"/>
      <c r="H16" s="4"/>
      <c r="I16" s="4">
        <f>I17</f>
        <v>0.01</v>
      </c>
      <c r="J16" s="61"/>
      <c r="K16" s="61"/>
    </row>
    <row r="17" spans="2:11">
      <c r="B17" s="6"/>
      <c r="C17" s="6"/>
      <c r="D17" s="7">
        <v>641</v>
      </c>
      <c r="E17" s="7"/>
      <c r="F17" s="9" t="s">
        <v>175</v>
      </c>
      <c r="G17" s="4"/>
      <c r="H17" s="4"/>
      <c r="I17" s="4">
        <f>I18</f>
        <v>0.01</v>
      </c>
      <c r="J17" s="61"/>
      <c r="K17" s="61"/>
    </row>
    <row r="18" spans="2:11" ht="25.5">
      <c r="B18" s="6"/>
      <c r="C18" s="6"/>
      <c r="D18" s="7"/>
      <c r="E18" s="7">
        <v>6413</v>
      </c>
      <c r="F18" s="9" t="s">
        <v>173</v>
      </c>
      <c r="G18" s="4"/>
      <c r="H18" s="4"/>
      <c r="I18" s="4">
        <v>0.01</v>
      </c>
      <c r="J18" s="61"/>
      <c r="K18" s="61"/>
    </row>
    <row r="19" spans="2:11" ht="38.25">
      <c r="B19" s="6"/>
      <c r="C19" s="6">
        <v>66</v>
      </c>
      <c r="D19" s="7"/>
      <c r="E19" s="7"/>
      <c r="F19" s="9" t="s">
        <v>15</v>
      </c>
      <c r="G19" s="4">
        <v>140</v>
      </c>
      <c r="H19" s="4">
        <v>1500</v>
      </c>
      <c r="I19" s="4">
        <v>425</v>
      </c>
      <c r="J19" s="61">
        <f t="shared" si="0"/>
        <v>303.57142857142856</v>
      </c>
      <c r="K19" s="61">
        <f t="shared" si="1"/>
        <v>28.333333333333332</v>
      </c>
    </row>
    <row r="20" spans="2:11" ht="25.5">
      <c r="B20" s="6"/>
      <c r="C20" s="19"/>
      <c r="D20" s="7">
        <v>661</v>
      </c>
      <c r="E20" s="7"/>
      <c r="F20" s="9" t="s">
        <v>16</v>
      </c>
      <c r="G20" s="4">
        <v>0</v>
      </c>
      <c r="H20" s="4"/>
      <c r="I20" s="4"/>
      <c r="J20" s="61"/>
      <c r="K20" s="61"/>
    </row>
    <row r="21" spans="2:11" ht="25.5">
      <c r="B21" s="6"/>
      <c r="C21" s="19"/>
      <c r="D21" s="7"/>
      <c r="E21" s="7">
        <v>6614</v>
      </c>
      <c r="F21" s="9" t="s">
        <v>17</v>
      </c>
      <c r="G21" s="4">
        <v>0</v>
      </c>
      <c r="H21" s="4"/>
      <c r="I21" s="4"/>
      <c r="J21" s="61"/>
      <c r="K21" s="61"/>
    </row>
    <row r="22" spans="2:11" ht="51">
      <c r="B22" s="6"/>
      <c r="C22" s="6"/>
      <c r="D22" s="7">
        <v>663</v>
      </c>
      <c r="E22" s="7"/>
      <c r="F22" s="9" t="s">
        <v>47</v>
      </c>
      <c r="G22" s="4">
        <f>G23</f>
        <v>140</v>
      </c>
      <c r="H22" s="4"/>
      <c r="I22" s="4">
        <f>I23</f>
        <v>425</v>
      </c>
      <c r="J22" s="61">
        <f t="shared" si="0"/>
        <v>303.57142857142856</v>
      </c>
      <c r="K22" s="61"/>
    </row>
    <row r="23" spans="2:11">
      <c r="B23" s="6"/>
      <c r="C23" s="6"/>
      <c r="D23" s="7"/>
      <c r="E23" s="7">
        <v>6631</v>
      </c>
      <c r="F23" s="9" t="s">
        <v>48</v>
      </c>
      <c r="G23" s="4">
        <v>140</v>
      </c>
      <c r="H23" s="4"/>
      <c r="I23" s="4">
        <v>425</v>
      </c>
      <c r="J23" s="61">
        <f t="shared" si="0"/>
        <v>303.57142857142856</v>
      </c>
      <c r="K23" s="61"/>
    </row>
    <row r="24" spans="2:11" ht="38.25">
      <c r="B24" s="6"/>
      <c r="C24" s="6">
        <v>67</v>
      </c>
      <c r="D24" s="7"/>
      <c r="E24" s="7"/>
      <c r="F24" s="9" t="s">
        <v>49</v>
      </c>
      <c r="G24" s="4">
        <f>G25</f>
        <v>35534.65</v>
      </c>
      <c r="H24" s="4">
        <v>88599</v>
      </c>
      <c r="I24" s="4">
        <f>I25</f>
        <v>44652</v>
      </c>
      <c r="J24" s="61">
        <f t="shared" si="0"/>
        <v>125.65763276126259</v>
      </c>
      <c r="K24" s="61">
        <f t="shared" si="1"/>
        <v>50.39786002099347</v>
      </c>
    </row>
    <row r="25" spans="2:11" ht="51">
      <c r="B25" s="6"/>
      <c r="C25" s="6"/>
      <c r="D25" s="7">
        <v>671</v>
      </c>
      <c r="E25" s="7"/>
      <c r="F25" s="9" t="s">
        <v>50</v>
      </c>
      <c r="G25" s="4">
        <f>G26</f>
        <v>35534.65</v>
      </c>
      <c r="H25" s="4"/>
      <c r="I25" s="4">
        <f>I26</f>
        <v>44652</v>
      </c>
      <c r="J25" s="61">
        <f t="shared" si="0"/>
        <v>125.65763276126259</v>
      </c>
      <c r="K25" s="61"/>
    </row>
    <row r="26" spans="2:11" ht="38.25">
      <c r="B26" s="6"/>
      <c r="C26" s="6"/>
      <c r="D26" s="7"/>
      <c r="E26" s="7">
        <v>6711</v>
      </c>
      <c r="F26" s="9" t="s">
        <v>89</v>
      </c>
      <c r="G26" s="4">
        <v>35534.65</v>
      </c>
      <c r="H26" s="4"/>
      <c r="I26" s="4">
        <v>44652</v>
      </c>
      <c r="J26" s="61">
        <f t="shared" si="0"/>
        <v>125.65763276126259</v>
      </c>
      <c r="K26" s="61"/>
    </row>
    <row r="27" spans="2:11" ht="15.75" customHeight="1"/>
    <row r="28" spans="2:11" ht="41.25" customHeight="1">
      <c r="B28" s="112" t="s">
        <v>6</v>
      </c>
      <c r="C28" s="113"/>
      <c r="D28" s="113"/>
      <c r="E28" s="113"/>
      <c r="F28" s="114"/>
      <c r="G28" s="78" t="s">
        <v>171</v>
      </c>
      <c r="H28" s="29" t="s">
        <v>172</v>
      </c>
      <c r="I28" s="29" t="s">
        <v>177</v>
      </c>
      <c r="J28" s="29" t="s">
        <v>11</v>
      </c>
      <c r="K28" s="29" t="s">
        <v>11</v>
      </c>
    </row>
    <row r="29" spans="2:11" ht="12.75" customHeight="1">
      <c r="B29" s="112">
        <v>1</v>
      </c>
      <c r="C29" s="113"/>
      <c r="D29" s="113"/>
      <c r="E29" s="113"/>
      <c r="F29" s="114"/>
      <c r="G29" s="29">
        <v>2</v>
      </c>
      <c r="H29" s="29">
        <v>3</v>
      </c>
      <c r="I29" s="29">
        <v>4</v>
      </c>
      <c r="J29" s="29" t="s">
        <v>128</v>
      </c>
      <c r="K29" s="29" t="s">
        <v>129</v>
      </c>
    </row>
    <row r="30" spans="2:11">
      <c r="B30" s="5"/>
      <c r="C30" s="5"/>
      <c r="D30" s="5"/>
      <c r="E30" s="5"/>
      <c r="F30" s="5" t="s">
        <v>7</v>
      </c>
      <c r="G30" s="4">
        <f>G31+G75</f>
        <v>274820.69</v>
      </c>
      <c r="H30" s="4">
        <f>H31+H75</f>
        <v>730747</v>
      </c>
      <c r="I30" s="4">
        <f>I31+I75</f>
        <v>345659</v>
      </c>
      <c r="J30" s="61">
        <f>I30/G30*100</f>
        <v>125.77619246935157</v>
      </c>
      <c r="K30" s="61">
        <f>I30/H30*100</f>
        <v>47.302144244177533</v>
      </c>
    </row>
    <row r="31" spans="2:11">
      <c r="B31" s="5">
        <v>3</v>
      </c>
      <c r="C31" s="5"/>
      <c r="D31" s="5"/>
      <c r="E31" s="5"/>
      <c r="F31" s="5" t="s">
        <v>3</v>
      </c>
      <c r="G31" s="4">
        <f>G32+G41+G65+G69+G72</f>
        <v>274820.69</v>
      </c>
      <c r="H31" s="4">
        <f>H32+H41+H65+H69+H72</f>
        <v>725747</v>
      </c>
      <c r="I31" s="4">
        <f>I32+I41+I65+I69+I72</f>
        <v>345659</v>
      </c>
      <c r="J31" s="61">
        <f t="shared" ref="J31:J74" si="2">I31/G31*100</f>
        <v>125.77619246935157</v>
      </c>
      <c r="K31" s="61">
        <f t="shared" ref="K31:K76" si="3">I31/H31*100</f>
        <v>47.628030153758814</v>
      </c>
    </row>
    <row r="32" spans="2:11">
      <c r="B32" s="5"/>
      <c r="C32" s="9">
        <v>31</v>
      </c>
      <c r="D32" s="9"/>
      <c r="E32" s="9"/>
      <c r="F32" s="9" t="s">
        <v>4</v>
      </c>
      <c r="G32" s="4">
        <f>G33+G37+G38</f>
        <v>225972.61999999997</v>
      </c>
      <c r="H32" s="4">
        <v>613253</v>
      </c>
      <c r="I32" s="4">
        <f>I33+I37+I38</f>
        <v>291425</v>
      </c>
      <c r="J32" s="61">
        <f t="shared" si="2"/>
        <v>128.96473917946344</v>
      </c>
      <c r="K32" s="61">
        <f t="shared" si="3"/>
        <v>47.521169892360902</v>
      </c>
    </row>
    <row r="33" spans="2:11">
      <c r="B33" s="6"/>
      <c r="C33" s="6"/>
      <c r="D33" s="7">
        <v>311</v>
      </c>
      <c r="E33" s="6"/>
      <c r="F33" s="6" t="s">
        <v>18</v>
      </c>
      <c r="G33" s="4">
        <f>G34+G36</f>
        <v>185218.19999999998</v>
      </c>
      <c r="H33" s="4"/>
      <c r="I33" s="4">
        <f>SUM(I34:I36)</f>
        <v>242056</v>
      </c>
      <c r="J33" s="61">
        <f t="shared" si="2"/>
        <v>130.68694113213496</v>
      </c>
      <c r="K33" s="61"/>
    </row>
    <row r="34" spans="2:11">
      <c r="B34" s="6"/>
      <c r="C34" s="6"/>
      <c r="D34" s="7"/>
      <c r="E34" s="6">
        <v>3111</v>
      </c>
      <c r="F34" s="6" t="s">
        <v>19</v>
      </c>
      <c r="G34" s="4">
        <v>171252.12</v>
      </c>
      <c r="H34" s="4"/>
      <c r="I34" s="4">
        <v>220781</v>
      </c>
      <c r="J34" s="61">
        <f t="shared" si="2"/>
        <v>128.92161568569196</v>
      </c>
      <c r="K34" s="61"/>
    </row>
    <row r="35" spans="2:11">
      <c r="B35" s="6"/>
      <c r="C35" s="6"/>
      <c r="D35" s="7"/>
      <c r="E35" s="6">
        <v>3113</v>
      </c>
      <c r="F35" s="77" t="s">
        <v>176</v>
      </c>
      <c r="G35" s="4">
        <v>0</v>
      </c>
      <c r="H35" s="4"/>
      <c r="I35" s="4">
        <v>2253</v>
      </c>
      <c r="J35" s="61"/>
      <c r="K35" s="61"/>
    </row>
    <row r="36" spans="2:11">
      <c r="B36" s="6"/>
      <c r="C36" s="6"/>
      <c r="D36" s="7"/>
      <c r="E36" s="6">
        <v>3114</v>
      </c>
      <c r="F36" s="9" t="s">
        <v>51</v>
      </c>
      <c r="G36" s="4">
        <v>13966.08</v>
      </c>
      <c r="H36" s="4"/>
      <c r="I36" s="4">
        <v>19022</v>
      </c>
      <c r="J36" s="61">
        <f t="shared" si="2"/>
        <v>136.20142516726239</v>
      </c>
      <c r="K36" s="61"/>
    </row>
    <row r="37" spans="2:11">
      <c r="B37" s="6"/>
      <c r="C37" s="6"/>
      <c r="D37" s="7">
        <v>312</v>
      </c>
      <c r="E37" s="6"/>
      <c r="F37" s="9" t="s">
        <v>52</v>
      </c>
      <c r="G37" s="4">
        <v>10191.799999999999</v>
      </c>
      <c r="H37" s="4"/>
      <c r="I37" s="4">
        <v>10149</v>
      </c>
      <c r="J37" s="61">
        <f t="shared" si="2"/>
        <v>99.580054553660787</v>
      </c>
      <c r="K37" s="61"/>
    </row>
    <row r="38" spans="2:11">
      <c r="B38" s="6"/>
      <c r="C38" s="6"/>
      <c r="D38" s="7">
        <v>313</v>
      </c>
      <c r="E38" s="6"/>
      <c r="F38" s="9" t="s">
        <v>53</v>
      </c>
      <c r="G38" s="4">
        <f>G39+G40</f>
        <v>30562.62</v>
      </c>
      <c r="H38" s="4"/>
      <c r="I38" s="4">
        <v>39220</v>
      </c>
      <c r="J38" s="61">
        <f t="shared" si="2"/>
        <v>128.32669450459417</v>
      </c>
      <c r="K38" s="61"/>
    </row>
    <row r="39" spans="2:11" ht="25.5">
      <c r="B39" s="6"/>
      <c r="C39" s="6"/>
      <c r="D39" s="7"/>
      <c r="E39" s="6">
        <v>3132</v>
      </c>
      <c r="F39" s="9" t="s">
        <v>54</v>
      </c>
      <c r="G39" s="4">
        <v>30558.78</v>
      </c>
      <c r="H39" s="4"/>
      <c r="I39" s="4">
        <v>39220</v>
      </c>
      <c r="J39" s="61">
        <f t="shared" si="2"/>
        <v>128.34281996859823</v>
      </c>
      <c r="K39" s="61"/>
    </row>
    <row r="40" spans="2:11" ht="38.25">
      <c r="B40" s="6"/>
      <c r="C40" s="6"/>
      <c r="D40" s="7"/>
      <c r="E40" s="6">
        <v>3133</v>
      </c>
      <c r="F40" s="9" t="s">
        <v>55</v>
      </c>
      <c r="G40" s="4">
        <v>3.84</v>
      </c>
      <c r="H40" s="4"/>
      <c r="I40" s="4">
        <v>0</v>
      </c>
      <c r="J40" s="61">
        <f t="shared" si="2"/>
        <v>0</v>
      </c>
      <c r="K40" s="61"/>
    </row>
    <row r="41" spans="2:11">
      <c r="B41" s="6"/>
      <c r="C41" s="6">
        <v>32</v>
      </c>
      <c r="D41" s="7"/>
      <c r="E41" s="7"/>
      <c r="F41" s="9" t="s">
        <v>10</v>
      </c>
      <c r="G41" s="4">
        <f>G42+G47+G52+G60</f>
        <v>48549.049999999996</v>
      </c>
      <c r="H41" s="4">
        <v>108939</v>
      </c>
      <c r="I41" s="4">
        <f>I42+I47+I52+I60</f>
        <v>54081</v>
      </c>
      <c r="J41" s="61">
        <f t="shared" si="2"/>
        <v>111.39455869888289</v>
      </c>
      <c r="K41" s="61">
        <f t="shared" si="3"/>
        <v>49.643378404428169</v>
      </c>
    </row>
    <row r="42" spans="2:11" ht="25.5">
      <c r="B42" s="6"/>
      <c r="C42" s="6"/>
      <c r="D42" s="7">
        <v>321</v>
      </c>
      <c r="E42" s="6"/>
      <c r="F42" s="9" t="s">
        <v>20</v>
      </c>
      <c r="G42" s="4">
        <f>SUM(G43:G46)</f>
        <v>7898.29</v>
      </c>
      <c r="H42" s="4"/>
      <c r="I42" s="4">
        <f>SUM(I43:I46)</f>
        <v>8189</v>
      </c>
      <c r="J42" s="61">
        <f t="shared" si="2"/>
        <v>103.68067011973478</v>
      </c>
      <c r="K42" s="61"/>
    </row>
    <row r="43" spans="2:11">
      <c r="B43" s="6"/>
      <c r="C43" s="19"/>
      <c r="D43" s="7"/>
      <c r="E43" s="6">
        <v>3211</v>
      </c>
      <c r="F43" s="9" t="s">
        <v>21</v>
      </c>
      <c r="G43" s="4">
        <v>198.2</v>
      </c>
      <c r="H43" s="4"/>
      <c r="I43" s="4">
        <v>484</v>
      </c>
      <c r="J43" s="61">
        <f t="shared" si="2"/>
        <v>244.19778002018165</v>
      </c>
      <c r="K43" s="61"/>
    </row>
    <row r="44" spans="2:11" ht="25.5">
      <c r="B44" s="6"/>
      <c r="C44" s="19"/>
      <c r="D44" s="7"/>
      <c r="E44" s="7">
        <v>3212</v>
      </c>
      <c r="F44" s="9" t="s">
        <v>56</v>
      </c>
      <c r="G44" s="4">
        <v>6295.06</v>
      </c>
      <c r="H44" s="4"/>
      <c r="I44" s="4">
        <v>6209</v>
      </c>
      <c r="J44" s="61">
        <f t="shared" si="2"/>
        <v>98.632896271044274</v>
      </c>
      <c r="K44" s="61"/>
    </row>
    <row r="45" spans="2:11" ht="25.5">
      <c r="B45" s="6"/>
      <c r="C45" s="6"/>
      <c r="D45" s="7"/>
      <c r="E45" s="7">
        <v>3213</v>
      </c>
      <c r="F45" s="9" t="s">
        <v>57</v>
      </c>
      <c r="G45" s="4">
        <v>77.78</v>
      </c>
      <c r="H45" s="4"/>
      <c r="I45" s="4">
        <v>0</v>
      </c>
      <c r="J45" s="61">
        <f t="shared" si="2"/>
        <v>0</v>
      </c>
      <c r="K45" s="61"/>
    </row>
    <row r="46" spans="2:11" ht="25.5">
      <c r="B46" s="6"/>
      <c r="C46" s="6"/>
      <c r="D46" s="7"/>
      <c r="E46" s="7">
        <v>3214</v>
      </c>
      <c r="F46" s="9" t="s">
        <v>58</v>
      </c>
      <c r="G46" s="4">
        <v>1327.25</v>
      </c>
      <c r="H46" s="4"/>
      <c r="I46" s="4">
        <v>1496</v>
      </c>
      <c r="J46" s="61">
        <f t="shared" si="2"/>
        <v>112.71425880580146</v>
      </c>
      <c r="K46" s="61"/>
    </row>
    <row r="47" spans="2:11" ht="25.5">
      <c r="B47" s="6"/>
      <c r="C47" s="6"/>
      <c r="D47" s="7">
        <v>322</v>
      </c>
      <c r="E47" s="7"/>
      <c r="F47" s="9" t="s">
        <v>59</v>
      </c>
      <c r="G47" s="4">
        <f>SUM(G48:G51)</f>
        <v>11201.140000000001</v>
      </c>
      <c r="H47" s="4"/>
      <c r="I47" s="4">
        <f>SUM(I48:I51)</f>
        <v>9096</v>
      </c>
      <c r="J47" s="61">
        <f t="shared" si="2"/>
        <v>81.206020101525368</v>
      </c>
      <c r="K47" s="61"/>
    </row>
    <row r="48" spans="2:11" ht="25.5">
      <c r="B48" s="6"/>
      <c r="C48" s="6"/>
      <c r="D48" s="7"/>
      <c r="E48" s="7">
        <v>3221</v>
      </c>
      <c r="F48" s="9" t="s">
        <v>60</v>
      </c>
      <c r="G48" s="4">
        <v>1215.6400000000001</v>
      </c>
      <c r="H48" s="4"/>
      <c r="I48" s="4">
        <v>1003</v>
      </c>
      <c r="J48" s="61">
        <f t="shared" si="2"/>
        <v>82.507979335987628</v>
      </c>
      <c r="K48" s="61"/>
    </row>
    <row r="49" spans="2:11">
      <c r="B49" s="6"/>
      <c r="C49" s="6"/>
      <c r="D49" s="7"/>
      <c r="E49" s="7">
        <v>3222</v>
      </c>
      <c r="F49" s="9" t="s">
        <v>61</v>
      </c>
      <c r="G49" s="4">
        <v>4393.54</v>
      </c>
      <c r="H49" s="4"/>
      <c r="I49" s="4">
        <v>4718</v>
      </c>
      <c r="J49" s="61">
        <f t="shared" si="2"/>
        <v>107.38493333394028</v>
      </c>
      <c r="K49" s="61"/>
    </row>
    <row r="50" spans="2:11">
      <c r="B50" s="6"/>
      <c r="C50" s="6"/>
      <c r="D50" s="7"/>
      <c r="E50" s="7">
        <v>3223</v>
      </c>
      <c r="F50" s="9" t="s">
        <v>62</v>
      </c>
      <c r="G50" s="4">
        <v>5507.42</v>
      </c>
      <c r="H50" s="4"/>
      <c r="I50" s="4">
        <v>3150</v>
      </c>
      <c r="J50" s="61">
        <f t="shared" si="2"/>
        <v>57.19556525560062</v>
      </c>
      <c r="K50" s="61"/>
    </row>
    <row r="51" spans="2:11" ht="25.5">
      <c r="B51" s="6"/>
      <c r="C51" s="6"/>
      <c r="D51" s="7"/>
      <c r="E51" s="7">
        <v>3224</v>
      </c>
      <c r="F51" s="9" t="s">
        <v>63</v>
      </c>
      <c r="G51" s="4">
        <v>84.54</v>
      </c>
      <c r="H51" s="4"/>
      <c r="I51" s="4">
        <v>225</v>
      </c>
      <c r="J51" s="61">
        <f t="shared" si="2"/>
        <v>266.14620298083747</v>
      </c>
      <c r="K51" s="61"/>
    </row>
    <row r="52" spans="2:11">
      <c r="B52" s="6"/>
      <c r="C52" s="6"/>
      <c r="D52" s="7">
        <v>323</v>
      </c>
      <c r="E52" s="7"/>
      <c r="F52" s="9" t="s">
        <v>64</v>
      </c>
      <c r="G52" s="4">
        <f>SUM(G53:G59)</f>
        <v>28317.189999999995</v>
      </c>
      <c r="H52" s="4"/>
      <c r="I52" s="4">
        <f>SUM(I53:I59)</f>
        <v>35468</v>
      </c>
      <c r="J52" s="61">
        <f t="shared" si="2"/>
        <v>125.25254094774236</v>
      </c>
      <c r="K52" s="61"/>
    </row>
    <row r="53" spans="2:11" ht="25.5">
      <c r="B53" s="6"/>
      <c r="C53" s="6"/>
      <c r="D53" s="7"/>
      <c r="E53" s="7">
        <v>3231</v>
      </c>
      <c r="F53" s="9" t="s">
        <v>65</v>
      </c>
      <c r="G53" s="4">
        <v>25284.78</v>
      </c>
      <c r="H53" s="4"/>
      <c r="I53" s="4">
        <v>29970</v>
      </c>
      <c r="J53" s="61">
        <f t="shared" si="2"/>
        <v>118.52980330459668</v>
      </c>
      <c r="K53" s="61"/>
    </row>
    <row r="54" spans="2:11" ht="25.5">
      <c r="B54" s="6"/>
      <c r="C54" s="6"/>
      <c r="D54" s="7"/>
      <c r="E54" s="7">
        <v>3232</v>
      </c>
      <c r="F54" s="9" t="s">
        <v>66</v>
      </c>
      <c r="G54" s="4">
        <v>187.5</v>
      </c>
      <c r="H54" s="4"/>
      <c r="I54" s="4">
        <v>1122</v>
      </c>
      <c r="J54" s="61">
        <f t="shared" si="2"/>
        <v>598.4</v>
      </c>
      <c r="K54" s="61"/>
    </row>
    <row r="55" spans="2:11">
      <c r="B55" s="6"/>
      <c r="C55" s="6"/>
      <c r="D55" s="7"/>
      <c r="E55" s="7">
        <v>3234</v>
      </c>
      <c r="F55" s="9" t="s">
        <v>67</v>
      </c>
      <c r="G55" s="4">
        <v>457.82</v>
      </c>
      <c r="H55" s="4"/>
      <c r="I55" s="4">
        <v>717</v>
      </c>
      <c r="J55" s="61">
        <f t="shared" si="2"/>
        <v>156.61176881743916</v>
      </c>
      <c r="K55" s="61"/>
    </row>
    <row r="56" spans="2:11" ht="25.5">
      <c r="B56" s="6"/>
      <c r="C56" s="6"/>
      <c r="D56" s="7"/>
      <c r="E56" s="7">
        <v>3236</v>
      </c>
      <c r="F56" s="9" t="s">
        <v>68</v>
      </c>
      <c r="G56" s="4">
        <v>0</v>
      </c>
      <c r="H56" s="4"/>
      <c r="I56" s="4">
        <v>1120</v>
      </c>
      <c r="J56" s="61"/>
      <c r="K56" s="61"/>
    </row>
    <row r="57" spans="2:11">
      <c r="B57" s="6"/>
      <c r="C57" s="6"/>
      <c r="D57" s="7"/>
      <c r="E57" s="7">
        <v>3237</v>
      </c>
      <c r="F57" s="9" t="s">
        <v>69</v>
      </c>
      <c r="G57" s="4">
        <v>815.42</v>
      </c>
      <c r="H57" s="4"/>
      <c r="I57" s="4">
        <v>803</v>
      </c>
      <c r="J57" s="61">
        <f t="shared" si="2"/>
        <v>98.476858551421358</v>
      </c>
      <c r="K57" s="61"/>
    </row>
    <row r="58" spans="2:11">
      <c r="B58" s="6"/>
      <c r="C58" s="6"/>
      <c r="D58" s="7"/>
      <c r="E58" s="7">
        <v>3238</v>
      </c>
      <c r="F58" s="9" t="s">
        <v>70</v>
      </c>
      <c r="G58" s="4">
        <v>1571.67</v>
      </c>
      <c r="H58" s="4"/>
      <c r="I58" s="4">
        <v>1576</v>
      </c>
      <c r="J58" s="61">
        <f t="shared" si="2"/>
        <v>100.27550312724681</v>
      </c>
      <c r="K58" s="61"/>
    </row>
    <row r="59" spans="2:11">
      <c r="B59" s="6"/>
      <c r="C59" s="6"/>
      <c r="D59" s="7"/>
      <c r="E59" s="7">
        <v>3239</v>
      </c>
      <c r="F59" s="9" t="s">
        <v>71</v>
      </c>
      <c r="G59" s="4">
        <v>0</v>
      </c>
      <c r="H59" s="4"/>
      <c r="I59" s="4">
        <v>160</v>
      </c>
      <c r="J59" s="61"/>
      <c r="K59" s="61"/>
    </row>
    <row r="60" spans="2:11" ht="25.5">
      <c r="B60" s="6"/>
      <c r="C60" s="6"/>
      <c r="D60" s="7">
        <v>329</v>
      </c>
      <c r="E60" s="7"/>
      <c r="F60" s="9" t="s">
        <v>72</v>
      </c>
      <c r="G60" s="4">
        <f>SUM(G61:G64)</f>
        <v>1132.4299999999998</v>
      </c>
      <c r="H60" s="4"/>
      <c r="I60" s="4">
        <f>SUM(I61:I64)</f>
        <v>1328</v>
      </c>
      <c r="J60" s="61">
        <f t="shared" si="2"/>
        <v>117.26994162994625</v>
      </c>
      <c r="K60" s="61"/>
    </row>
    <row r="61" spans="2:11">
      <c r="B61" s="6"/>
      <c r="C61" s="6"/>
      <c r="D61" s="7"/>
      <c r="E61" s="7">
        <v>3294</v>
      </c>
      <c r="F61" s="9" t="s">
        <v>73</v>
      </c>
      <c r="G61" s="4">
        <v>121.36</v>
      </c>
      <c r="H61" s="4"/>
      <c r="I61" s="4">
        <v>133</v>
      </c>
      <c r="J61" s="61">
        <f t="shared" si="2"/>
        <v>109.59129861568886</v>
      </c>
      <c r="K61" s="61"/>
    </row>
    <row r="62" spans="2:11">
      <c r="B62" s="6"/>
      <c r="C62" s="6"/>
      <c r="D62" s="7"/>
      <c r="E62" s="7">
        <v>3295</v>
      </c>
      <c r="F62" s="9" t="s">
        <v>74</v>
      </c>
      <c r="G62" s="4">
        <v>824.43</v>
      </c>
      <c r="H62" s="4"/>
      <c r="I62" s="4">
        <v>1120</v>
      </c>
      <c r="J62" s="61">
        <f t="shared" si="2"/>
        <v>135.85143675023957</v>
      </c>
      <c r="K62" s="61"/>
    </row>
    <row r="63" spans="2:11">
      <c r="B63" s="6"/>
      <c r="C63" s="6"/>
      <c r="D63" s="7"/>
      <c r="E63" s="7">
        <v>3296</v>
      </c>
      <c r="F63" s="9" t="s">
        <v>75</v>
      </c>
      <c r="G63" s="4">
        <v>186.64</v>
      </c>
      <c r="H63" s="4"/>
      <c r="I63" s="4">
        <v>0</v>
      </c>
      <c r="J63" s="61">
        <f t="shared" si="2"/>
        <v>0</v>
      </c>
      <c r="K63" s="61"/>
    </row>
    <row r="64" spans="2:11" ht="25.5">
      <c r="B64" s="6"/>
      <c r="C64" s="6"/>
      <c r="D64" s="7"/>
      <c r="E64" s="7">
        <v>3299</v>
      </c>
      <c r="F64" s="9" t="s">
        <v>76</v>
      </c>
      <c r="G64" s="4">
        <v>0</v>
      </c>
      <c r="H64" s="4"/>
      <c r="I64" s="4">
        <v>75</v>
      </c>
      <c r="J64" s="61"/>
      <c r="K64" s="61"/>
    </row>
    <row r="65" spans="2:11">
      <c r="B65" s="6"/>
      <c r="C65" s="6">
        <v>34</v>
      </c>
      <c r="D65" s="7"/>
      <c r="E65" s="7"/>
      <c r="F65" s="9" t="s">
        <v>78</v>
      </c>
      <c r="G65" s="4">
        <f>G66</f>
        <v>223.39999999999998</v>
      </c>
      <c r="H65" s="4">
        <v>278</v>
      </c>
      <c r="I65" s="4">
        <f>I66</f>
        <v>153</v>
      </c>
      <c r="J65" s="61">
        <f t="shared" si="2"/>
        <v>68.487018800358115</v>
      </c>
      <c r="K65" s="61">
        <f t="shared" si="3"/>
        <v>55.035971223021583</v>
      </c>
    </row>
    <row r="66" spans="2:11">
      <c r="B66" s="6"/>
      <c r="C66" s="6"/>
      <c r="D66" s="7">
        <v>343</v>
      </c>
      <c r="E66" s="7"/>
      <c r="F66" s="9" t="s">
        <v>77</v>
      </c>
      <c r="G66" s="4">
        <f>G67+G68</f>
        <v>223.39999999999998</v>
      </c>
      <c r="H66" s="4"/>
      <c r="I66" s="4">
        <f>I67+I68</f>
        <v>153</v>
      </c>
      <c r="J66" s="61">
        <f t="shared" si="2"/>
        <v>68.487018800358115</v>
      </c>
      <c r="K66" s="61"/>
    </row>
    <row r="67" spans="2:11" ht="25.5">
      <c r="B67" s="6"/>
      <c r="C67" s="6"/>
      <c r="D67" s="50"/>
      <c r="E67" s="7">
        <v>3431</v>
      </c>
      <c r="F67" s="9" t="s">
        <v>79</v>
      </c>
      <c r="G67" s="4">
        <v>125.38</v>
      </c>
      <c r="H67" s="4"/>
      <c r="I67" s="4">
        <v>153</v>
      </c>
      <c r="J67" s="61">
        <f t="shared" si="2"/>
        <v>122.02903174349977</v>
      </c>
      <c r="K67" s="61"/>
    </row>
    <row r="68" spans="2:11">
      <c r="B68" s="6"/>
      <c r="C68" s="6"/>
      <c r="D68" s="50"/>
      <c r="E68" s="7">
        <v>3433</v>
      </c>
      <c r="F68" s="9" t="s">
        <v>80</v>
      </c>
      <c r="G68" s="4">
        <v>98.02</v>
      </c>
      <c r="H68" s="4"/>
      <c r="I68" s="4">
        <v>0</v>
      </c>
      <c r="J68" s="61">
        <f t="shared" si="2"/>
        <v>0</v>
      </c>
      <c r="K68" s="61"/>
    </row>
    <row r="69" spans="2:11" ht="38.25">
      <c r="B69" s="6"/>
      <c r="C69" s="6">
        <v>37</v>
      </c>
      <c r="D69" s="7"/>
      <c r="E69" s="7"/>
      <c r="F69" s="9" t="s">
        <v>81</v>
      </c>
      <c r="G69" s="4">
        <v>0</v>
      </c>
      <c r="H69" s="4">
        <v>3200</v>
      </c>
      <c r="I69" s="4">
        <v>0</v>
      </c>
      <c r="J69" s="61"/>
      <c r="K69" s="61">
        <f t="shared" si="3"/>
        <v>0</v>
      </c>
    </row>
    <row r="70" spans="2:11" ht="25.5">
      <c r="B70" s="6"/>
      <c r="C70" s="6"/>
      <c r="D70" s="7">
        <v>372</v>
      </c>
      <c r="E70" s="7"/>
      <c r="F70" s="9" t="s">
        <v>83</v>
      </c>
      <c r="G70" s="4">
        <v>0</v>
      </c>
      <c r="H70" s="4"/>
      <c r="I70" s="4">
        <v>0</v>
      </c>
      <c r="J70" s="61"/>
      <c r="K70" s="61"/>
    </row>
    <row r="71" spans="2:11" ht="25.5">
      <c r="B71" s="6"/>
      <c r="C71" s="6"/>
      <c r="D71" s="7"/>
      <c r="E71" s="7">
        <v>3722</v>
      </c>
      <c r="F71" s="9" t="s">
        <v>82</v>
      </c>
      <c r="G71" s="4">
        <v>0</v>
      </c>
      <c r="H71" s="4"/>
      <c r="I71" s="4">
        <v>0</v>
      </c>
      <c r="J71" s="61"/>
      <c r="K71" s="61"/>
    </row>
    <row r="72" spans="2:11">
      <c r="B72" s="6"/>
      <c r="C72" s="6">
        <v>38</v>
      </c>
      <c r="D72" s="7"/>
      <c r="E72" s="7"/>
      <c r="F72" s="9" t="s">
        <v>84</v>
      </c>
      <c r="G72" s="4">
        <f>G73</f>
        <v>75.62</v>
      </c>
      <c r="H72" s="4">
        <v>77</v>
      </c>
      <c r="I72" s="4">
        <v>0</v>
      </c>
      <c r="J72" s="61">
        <f t="shared" si="2"/>
        <v>0</v>
      </c>
      <c r="K72" s="61">
        <f t="shared" si="3"/>
        <v>0</v>
      </c>
    </row>
    <row r="73" spans="2:11">
      <c r="B73" s="6"/>
      <c r="C73" s="6"/>
      <c r="D73" s="7">
        <v>381</v>
      </c>
      <c r="E73" s="7"/>
      <c r="F73" s="9" t="s">
        <v>48</v>
      </c>
      <c r="G73" s="4">
        <f>G74</f>
        <v>75.62</v>
      </c>
      <c r="H73" s="4"/>
      <c r="I73" s="4">
        <v>0</v>
      </c>
      <c r="J73" s="61">
        <f t="shared" si="2"/>
        <v>0</v>
      </c>
      <c r="K73" s="61"/>
    </row>
    <row r="74" spans="2:11">
      <c r="B74" s="6"/>
      <c r="C74" s="6"/>
      <c r="D74" s="7"/>
      <c r="E74" s="7">
        <v>3812</v>
      </c>
      <c r="F74" s="9" t="s">
        <v>85</v>
      </c>
      <c r="G74" s="4">
        <v>75.62</v>
      </c>
      <c r="H74" s="4"/>
      <c r="I74" s="4">
        <v>0</v>
      </c>
      <c r="J74" s="61">
        <f t="shared" si="2"/>
        <v>0</v>
      </c>
      <c r="K74" s="61"/>
    </row>
    <row r="75" spans="2:11" ht="25.5">
      <c r="B75" s="8">
        <v>4</v>
      </c>
      <c r="C75" s="8"/>
      <c r="D75" s="51"/>
      <c r="E75" s="8"/>
      <c r="F75" s="18" t="s">
        <v>5</v>
      </c>
      <c r="G75" s="4">
        <f>G76</f>
        <v>0</v>
      </c>
      <c r="H75" s="4">
        <f>H76</f>
        <v>5000</v>
      </c>
      <c r="I75" s="4">
        <f>I76</f>
        <v>0</v>
      </c>
      <c r="J75" s="61"/>
      <c r="K75" s="61">
        <f t="shared" si="3"/>
        <v>0</v>
      </c>
    </row>
    <row r="76" spans="2:11" ht="38.25">
      <c r="B76" s="9"/>
      <c r="C76" s="9">
        <v>42</v>
      </c>
      <c r="D76" s="52"/>
      <c r="E76" s="9"/>
      <c r="F76" s="9" t="s">
        <v>86</v>
      </c>
      <c r="G76" s="4">
        <v>0</v>
      </c>
      <c r="H76" s="4">
        <v>5000</v>
      </c>
      <c r="I76" s="4">
        <v>0</v>
      </c>
      <c r="J76" s="61"/>
      <c r="K76" s="61">
        <f t="shared" si="3"/>
        <v>0</v>
      </c>
    </row>
    <row r="77" spans="2:11" ht="25.5">
      <c r="B77" s="9"/>
      <c r="C77" s="9"/>
      <c r="D77" s="7">
        <v>424</v>
      </c>
      <c r="E77" s="6"/>
      <c r="F77" s="9" t="s">
        <v>87</v>
      </c>
      <c r="G77" s="4">
        <v>0</v>
      </c>
      <c r="H77" s="4"/>
      <c r="I77" s="4">
        <v>0</v>
      </c>
      <c r="J77" s="61"/>
      <c r="K77" s="61"/>
    </row>
    <row r="78" spans="2:11">
      <c r="B78" s="9"/>
      <c r="C78" s="9"/>
      <c r="D78" s="6"/>
      <c r="E78" s="6">
        <v>4241</v>
      </c>
      <c r="F78" s="9" t="s">
        <v>88</v>
      </c>
      <c r="G78" s="4">
        <v>0</v>
      </c>
      <c r="H78" s="4"/>
      <c r="I78" s="4">
        <v>0</v>
      </c>
      <c r="J78" s="61"/>
      <c r="K78" s="61"/>
    </row>
    <row r="79" spans="2:11">
      <c r="B79" s="9"/>
      <c r="C79" s="9"/>
      <c r="D79" s="6"/>
      <c r="E79" s="6"/>
      <c r="F79" s="9"/>
      <c r="G79" s="4"/>
      <c r="H79" s="4"/>
      <c r="I79" s="4"/>
      <c r="J79" s="61"/>
      <c r="K79" s="61"/>
    </row>
    <row r="80" spans="2:11">
      <c r="B80" s="60"/>
      <c r="C80" s="60"/>
      <c r="D80" s="60"/>
      <c r="E80" s="60"/>
      <c r="F80" s="60" t="s">
        <v>132</v>
      </c>
      <c r="G80" s="4">
        <f>G10</f>
        <v>275143.28000000003</v>
      </c>
      <c r="H80" s="4">
        <f>H10</f>
        <v>730080</v>
      </c>
      <c r="I80" s="4">
        <f>I10</f>
        <v>346555.01</v>
      </c>
      <c r="J80" s="61">
        <f t="shared" ref="J80:J82" si="4">I80/G80*100</f>
        <v>125.95437911476522</v>
      </c>
      <c r="K80" s="61">
        <f t="shared" ref="K80:K82" si="5">I80/H80*100</f>
        <v>47.468087058952449</v>
      </c>
    </row>
    <row r="81" spans="2:11" ht="30">
      <c r="B81" s="60"/>
      <c r="C81" s="60"/>
      <c r="D81" s="60"/>
      <c r="E81" s="60"/>
      <c r="F81" s="76" t="s">
        <v>133</v>
      </c>
      <c r="G81" s="4">
        <v>1084.68</v>
      </c>
      <c r="H81" s="4">
        <v>667</v>
      </c>
      <c r="I81" s="4">
        <v>667</v>
      </c>
      <c r="J81" s="61">
        <f t="shared" si="4"/>
        <v>61.492790500424086</v>
      </c>
      <c r="K81" s="61">
        <f t="shared" si="5"/>
        <v>100</v>
      </c>
    </row>
    <row r="82" spans="2:11">
      <c r="B82" s="60"/>
      <c r="C82" s="60"/>
      <c r="D82" s="60"/>
      <c r="E82" s="60"/>
      <c r="F82" s="60" t="s">
        <v>134</v>
      </c>
      <c r="G82" s="62">
        <f>G30</f>
        <v>274820.69</v>
      </c>
      <c r="H82" s="62">
        <f>H30</f>
        <v>730747</v>
      </c>
      <c r="I82" s="62">
        <f>I30</f>
        <v>345659</v>
      </c>
      <c r="J82" s="61">
        <f t="shared" si="4"/>
        <v>125.77619246935157</v>
      </c>
      <c r="K82" s="61">
        <f t="shared" si="5"/>
        <v>47.302144244177533</v>
      </c>
    </row>
  </sheetData>
  <protectedRanges>
    <protectedRange sqref="F44:F47" name="Range1"/>
    <protectedRange sqref="F48:F52" name="Range1_1"/>
    <protectedRange sqref="F53" name="Range1_2"/>
    <protectedRange sqref="F54" name="Range1_3"/>
    <protectedRange sqref="F55" name="Range1_4"/>
    <protectedRange sqref="F56" name="Range1_5"/>
    <protectedRange sqref="F57" name="Range1_6"/>
    <protectedRange sqref="F58" name="Range1_7"/>
    <protectedRange sqref="F59:F60 F65:F66" name="Range1_8"/>
    <protectedRange sqref="F61:F64" name="Range1_9"/>
    <protectedRange sqref="F67" name="Range1_10"/>
    <protectedRange sqref="F68:F69" name="Range1_11"/>
    <protectedRange sqref="F70" name="Range1_12"/>
    <protectedRange sqref="F71:F74" name="Range1_13"/>
  </protectedRanges>
  <mergeCells count="7">
    <mergeCell ref="B8:F8"/>
    <mergeCell ref="B9:F9"/>
    <mergeCell ref="B28:F28"/>
    <mergeCell ref="B29:F29"/>
    <mergeCell ref="B2:K2"/>
    <mergeCell ref="B4:K4"/>
    <mergeCell ref="B6:K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6"/>
  <sheetViews>
    <sheetView topLeftCell="A6" workbookViewId="0">
      <selection activeCell="G11" sqref="G11"/>
    </sheetView>
  </sheetViews>
  <sheetFormatPr defaultRowHeight="15"/>
  <cols>
    <col min="2" max="2" width="37.7109375" customWidth="1"/>
    <col min="3" max="3" width="16.140625" customWidth="1"/>
    <col min="4" max="4" width="18.140625" customWidth="1"/>
    <col min="5" max="5" width="14.28515625" customWidth="1"/>
    <col min="6" max="6" width="15.7109375" customWidth="1"/>
    <col min="7" max="7" width="13.7109375" customWidth="1"/>
  </cols>
  <sheetData>
    <row r="1" spans="2:7" ht="18">
      <c r="B1" s="2"/>
      <c r="C1" s="2"/>
      <c r="D1" s="2"/>
      <c r="E1" s="3"/>
      <c r="F1" s="3"/>
      <c r="G1" s="3"/>
    </row>
    <row r="2" spans="2:7" ht="15.75" customHeight="1">
      <c r="B2" s="115" t="s">
        <v>27</v>
      </c>
      <c r="C2" s="115"/>
      <c r="D2" s="115"/>
      <c r="E2" s="115"/>
      <c r="F2" s="115"/>
      <c r="G2" s="115"/>
    </row>
    <row r="3" spans="2:7" ht="18">
      <c r="B3" s="2"/>
      <c r="C3" s="2"/>
      <c r="D3" s="2"/>
      <c r="E3" s="3"/>
      <c r="F3" s="3"/>
      <c r="G3" s="3"/>
    </row>
    <row r="4" spans="2:7" ht="51">
      <c r="B4" s="29" t="s">
        <v>6</v>
      </c>
      <c r="C4" s="78" t="s">
        <v>171</v>
      </c>
      <c r="D4" s="29" t="s">
        <v>172</v>
      </c>
      <c r="E4" s="29" t="s">
        <v>177</v>
      </c>
      <c r="F4" s="29" t="s">
        <v>11</v>
      </c>
      <c r="G4" s="29" t="s">
        <v>11</v>
      </c>
    </row>
    <row r="5" spans="2:7">
      <c r="B5" s="29">
        <v>1</v>
      </c>
      <c r="C5" s="29">
        <v>2</v>
      </c>
      <c r="D5" s="29">
        <v>3</v>
      </c>
      <c r="E5" s="29">
        <v>4</v>
      </c>
      <c r="F5" s="29" t="s">
        <v>128</v>
      </c>
      <c r="G5" s="29" t="s">
        <v>129</v>
      </c>
    </row>
    <row r="6" spans="2:7">
      <c r="B6" s="5" t="s">
        <v>26</v>
      </c>
      <c r="C6" s="4">
        <f>C9+C11+C13+C16</f>
        <v>275143.28000000003</v>
      </c>
      <c r="D6" s="4">
        <f>D7+D9+D11+D13+D16</f>
        <v>730080</v>
      </c>
      <c r="E6" s="4">
        <f>E7+E11+E13+E16</f>
        <v>346555</v>
      </c>
      <c r="F6" s="63">
        <f>E6/C6*100</f>
        <v>125.9543754802952</v>
      </c>
      <c r="G6" s="63">
        <f>E6/D6*100</f>
        <v>47.468085689239537</v>
      </c>
    </row>
    <row r="7" spans="2:7">
      <c r="B7" s="5" t="s">
        <v>24</v>
      </c>
      <c r="C7" s="4">
        <v>0</v>
      </c>
      <c r="D7" s="4">
        <f>D8</f>
        <v>9119</v>
      </c>
      <c r="E7" s="4">
        <f>E8</f>
        <v>1855</v>
      </c>
      <c r="F7" s="63"/>
      <c r="G7" s="63">
        <f t="shared" ref="G7:G32" si="0">E7/D7*100</f>
        <v>20.342142778813464</v>
      </c>
    </row>
    <row r="8" spans="2:7">
      <c r="B8" s="25" t="s">
        <v>23</v>
      </c>
      <c r="C8" s="4">
        <v>0</v>
      </c>
      <c r="D8" s="4">
        <v>9119</v>
      </c>
      <c r="E8" s="4">
        <v>1855</v>
      </c>
      <c r="F8" s="63"/>
      <c r="G8" s="63">
        <f t="shared" si="0"/>
        <v>20.342142778813464</v>
      </c>
    </row>
    <row r="9" spans="2:7">
      <c r="B9" s="5" t="s">
        <v>22</v>
      </c>
      <c r="C9" s="4">
        <v>0</v>
      </c>
      <c r="D9" s="4">
        <v>500</v>
      </c>
      <c r="E9" s="4">
        <f>E10</f>
        <v>0.01</v>
      </c>
      <c r="F9" s="63"/>
      <c r="G9" s="63">
        <f t="shared" si="0"/>
        <v>2E-3</v>
      </c>
    </row>
    <row r="10" spans="2:7" ht="20.25" customHeight="1">
      <c r="B10" s="25" t="s">
        <v>147</v>
      </c>
      <c r="C10" s="4">
        <v>0</v>
      </c>
      <c r="D10" s="4">
        <v>500</v>
      </c>
      <c r="E10" s="4">
        <v>0.01</v>
      </c>
      <c r="F10" s="63"/>
      <c r="G10" s="63">
        <f t="shared" si="0"/>
        <v>2E-3</v>
      </c>
    </row>
    <row r="11" spans="2:7" ht="20.25" customHeight="1">
      <c r="B11" s="5" t="s">
        <v>131</v>
      </c>
      <c r="C11" s="4">
        <f>C12</f>
        <v>35534.65</v>
      </c>
      <c r="D11" s="4">
        <f>D12</f>
        <v>75845</v>
      </c>
      <c r="E11" s="4">
        <f>E12</f>
        <v>40690</v>
      </c>
      <c r="F11" s="63">
        <f t="shared" ref="F11:F36" si="1">E11/C11*100</f>
        <v>114.50795209745981</v>
      </c>
      <c r="G11" s="63">
        <f t="shared" si="0"/>
        <v>53.648889181884108</v>
      </c>
    </row>
    <row r="12" spans="2:7" ht="20.25" customHeight="1">
      <c r="B12" s="26" t="s">
        <v>90</v>
      </c>
      <c r="C12" s="4">
        <v>35534.65</v>
      </c>
      <c r="D12" s="4">
        <v>75845</v>
      </c>
      <c r="E12" s="4">
        <v>40690</v>
      </c>
      <c r="F12" s="63">
        <f t="shared" si="1"/>
        <v>114.50795209745981</v>
      </c>
      <c r="G12" s="63">
        <f t="shared" si="0"/>
        <v>53.648889181884108</v>
      </c>
    </row>
    <row r="13" spans="2:7" ht="20.25" customHeight="1">
      <c r="B13" s="5" t="s">
        <v>93</v>
      </c>
      <c r="C13" s="4">
        <f>SUM(C15:C15)</f>
        <v>239468.63</v>
      </c>
      <c r="D13" s="4">
        <f>D14+D15</f>
        <v>643616</v>
      </c>
      <c r="E13" s="4">
        <f>E14+E15</f>
        <v>303585</v>
      </c>
      <c r="F13" s="63">
        <f t="shared" si="1"/>
        <v>126.7744338788759</v>
      </c>
      <c r="G13" s="63">
        <f t="shared" si="0"/>
        <v>47.168653358524338</v>
      </c>
    </row>
    <row r="14" spans="2:7" ht="20.25" customHeight="1">
      <c r="B14" s="25" t="s">
        <v>143</v>
      </c>
      <c r="C14" s="4">
        <v>0</v>
      </c>
      <c r="D14" s="4">
        <v>3635</v>
      </c>
      <c r="E14" s="4">
        <v>2107</v>
      </c>
      <c r="F14" s="63"/>
      <c r="G14" s="63">
        <f t="shared" si="0"/>
        <v>57.964236588720773</v>
      </c>
    </row>
    <row r="15" spans="2:7" ht="20.25" customHeight="1">
      <c r="B15" s="25" t="s">
        <v>91</v>
      </c>
      <c r="C15" s="4">
        <v>239468.63</v>
      </c>
      <c r="D15" s="4">
        <v>639981</v>
      </c>
      <c r="E15" s="4">
        <v>301478</v>
      </c>
      <c r="F15" s="63">
        <f t="shared" si="1"/>
        <v>125.89456915504967</v>
      </c>
      <c r="G15" s="63">
        <f t="shared" si="0"/>
        <v>47.107335999037467</v>
      </c>
    </row>
    <row r="16" spans="2:7" ht="20.25" customHeight="1">
      <c r="B16" s="5" t="s">
        <v>94</v>
      </c>
      <c r="C16" s="4">
        <f>C17</f>
        <v>140</v>
      </c>
      <c r="D16" s="4">
        <f>D17</f>
        <v>1000</v>
      </c>
      <c r="E16" s="4">
        <f>E17</f>
        <v>425</v>
      </c>
      <c r="F16" s="63">
        <f t="shared" si="1"/>
        <v>303.57142857142856</v>
      </c>
      <c r="G16" s="63">
        <f t="shared" si="0"/>
        <v>42.5</v>
      </c>
    </row>
    <row r="17" spans="2:7" ht="20.25" customHeight="1">
      <c r="B17" s="10" t="s">
        <v>92</v>
      </c>
      <c r="C17" s="4">
        <v>140</v>
      </c>
      <c r="D17" s="4">
        <v>1000</v>
      </c>
      <c r="E17" s="4">
        <v>425</v>
      </c>
      <c r="F17" s="63">
        <f t="shared" si="1"/>
        <v>303.57142857142856</v>
      </c>
      <c r="G17" s="63">
        <f t="shared" si="0"/>
        <v>42.5</v>
      </c>
    </row>
    <row r="18" spans="2:7" ht="15.75" customHeight="1">
      <c r="B18" s="53" t="s">
        <v>25</v>
      </c>
      <c r="C18" s="4">
        <f>C21+C23+C26+C30</f>
        <v>274821</v>
      </c>
      <c r="D18" s="4">
        <f>D19+D21+D23+D26+D30</f>
        <v>730746.76</v>
      </c>
      <c r="E18" s="4">
        <f>E19+E21+E23+E26+E30</f>
        <v>345659</v>
      </c>
      <c r="F18" s="63">
        <f t="shared" si="1"/>
        <v>125.7760505929314</v>
      </c>
      <c r="G18" s="63">
        <f t="shared" si="0"/>
        <v>47.302159779675243</v>
      </c>
    </row>
    <row r="19" spans="2:7" ht="15.75" customHeight="1">
      <c r="B19" s="5" t="s">
        <v>24</v>
      </c>
      <c r="C19" s="4">
        <v>0</v>
      </c>
      <c r="D19" s="4">
        <f>D20</f>
        <v>9119</v>
      </c>
      <c r="E19" s="4">
        <f>E20</f>
        <v>1855</v>
      </c>
      <c r="F19" s="63"/>
      <c r="G19" s="63">
        <f t="shared" si="0"/>
        <v>20.342142778813464</v>
      </c>
    </row>
    <row r="20" spans="2:7" ht="15.75" customHeight="1">
      <c r="B20" s="25" t="s">
        <v>23</v>
      </c>
      <c r="C20" s="4">
        <v>0</v>
      </c>
      <c r="D20" s="4">
        <v>9119</v>
      </c>
      <c r="E20" s="4">
        <v>1855</v>
      </c>
      <c r="F20" s="63"/>
      <c r="G20" s="63">
        <f t="shared" si="0"/>
        <v>20.342142778813464</v>
      </c>
    </row>
    <row r="21" spans="2:7">
      <c r="B21" s="5" t="s">
        <v>22</v>
      </c>
      <c r="C21" s="4">
        <f>C22</f>
        <v>0</v>
      </c>
      <c r="D21" s="4">
        <f>D22</f>
        <v>500</v>
      </c>
      <c r="E21" s="4">
        <v>0</v>
      </c>
      <c r="F21" s="63"/>
      <c r="G21" s="63">
        <f t="shared" si="0"/>
        <v>0</v>
      </c>
    </row>
    <row r="22" spans="2:7">
      <c r="B22" s="25" t="s">
        <v>147</v>
      </c>
      <c r="C22" s="4">
        <v>0</v>
      </c>
      <c r="D22" s="4">
        <v>500</v>
      </c>
      <c r="E22" s="4">
        <v>0</v>
      </c>
      <c r="F22" s="63"/>
      <c r="G22" s="63">
        <f t="shared" si="0"/>
        <v>0</v>
      </c>
    </row>
    <row r="23" spans="2:7">
      <c r="B23" s="5" t="s">
        <v>131</v>
      </c>
      <c r="C23" s="4">
        <f>C25</f>
        <v>35535</v>
      </c>
      <c r="D23" s="4">
        <f>D24+D25</f>
        <v>75958.09</v>
      </c>
      <c r="E23" s="4">
        <f>E24+E25</f>
        <v>40690</v>
      </c>
      <c r="F23" s="63">
        <f t="shared" si="1"/>
        <v>114.50682425777403</v>
      </c>
      <c r="G23" s="63">
        <f t="shared" si="0"/>
        <v>53.569014176106855</v>
      </c>
    </row>
    <row r="24" spans="2:7" ht="25.5">
      <c r="B24" s="26" t="s">
        <v>144</v>
      </c>
      <c r="C24" s="4">
        <v>0</v>
      </c>
      <c r="D24" s="4">
        <v>113.09</v>
      </c>
      <c r="E24" s="4">
        <v>0</v>
      </c>
      <c r="F24" s="63"/>
      <c r="G24" s="63">
        <f t="shared" si="0"/>
        <v>0</v>
      </c>
    </row>
    <row r="25" spans="2:7">
      <c r="B25" s="26" t="s">
        <v>90</v>
      </c>
      <c r="C25" s="4">
        <v>35535</v>
      </c>
      <c r="D25" s="4">
        <v>75845</v>
      </c>
      <c r="E25" s="4">
        <v>40690</v>
      </c>
      <c r="F25" s="63">
        <f t="shared" si="1"/>
        <v>114.50682425777403</v>
      </c>
      <c r="G25" s="63">
        <f t="shared" si="0"/>
        <v>53.648889181884108</v>
      </c>
    </row>
    <row r="26" spans="2:7">
      <c r="B26" s="5" t="s">
        <v>93</v>
      </c>
      <c r="C26" s="4">
        <f>C28</f>
        <v>239286</v>
      </c>
      <c r="D26" s="4">
        <f>D27+D28+D29</f>
        <v>644008.12</v>
      </c>
      <c r="E26" s="4">
        <f>E27+E28+E29</f>
        <v>303114</v>
      </c>
      <c r="F26" s="63">
        <f t="shared" si="1"/>
        <v>126.67435620972394</v>
      </c>
      <c r="G26" s="63">
        <f t="shared" si="0"/>
        <v>47.066797853418372</v>
      </c>
    </row>
    <row r="27" spans="2:7">
      <c r="B27" s="25" t="s">
        <v>143</v>
      </c>
      <c r="C27" s="4">
        <v>0</v>
      </c>
      <c r="D27" s="4">
        <v>3635</v>
      </c>
      <c r="E27" s="4">
        <v>2107</v>
      </c>
      <c r="F27" s="63"/>
      <c r="G27" s="63">
        <f t="shared" si="0"/>
        <v>57.964236588720773</v>
      </c>
    </row>
    <row r="28" spans="2:7">
      <c r="B28" s="25" t="s">
        <v>91</v>
      </c>
      <c r="C28" s="4">
        <v>239286</v>
      </c>
      <c r="D28" s="4">
        <v>639981</v>
      </c>
      <c r="E28" s="4">
        <v>301007</v>
      </c>
      <c r="F28" s="63">
        <f t="shared" si="1"/>
        <v>125.79381994767766</v>
      </c>
      <c r="G28" s="63">
        <f t="shared" si="0"/>
        <v>47.033740064158152</v>
      </c>
    </row>
    <row r="29" spans="2:7" ht="25.5">
      <c r="B29" s="25" t="s">
        <v>145</v>
      </c>
      <c r="C29" s="4">
        <v>0</v>
      </c>
      <c r="D29" s="4">
        <v>392.12</v>
      </c>
      <c r="E29" s="4">
        <v>0</v>
      </c>
      <c r="F29" s="63"/>
      <c r="G29" s="63">
        <f t="shared" si="0"/>
        <v>0</v>
      </c>
    </row>
    <row r="30" spans="2:7">
      <c r="B30" s="5" t="s">
        <v>94</v>
      </c>
      <c r="C30" s="4">
        <v>0</v>
      </c>
      <c r="D30" s="4">
        <f>D31+D32</f>
        <v>1161.55</v>
      </c>
      <c r="E30" s="4">
        <f>E31+E32</f>
        <v>0</v>
      </c>
      <c r="F30" s="63"/>
      <c r="G30" s="63">
        <f t="shared" si="0"/>
        <v>0</v>
      </c>
    </row>
    <row r="31" spans="2:7">
      <c r="B31" s="10" t="s">
        <v>148</v>
      </c>
      <c r="C31" s="4">
        <v>0</v>
      </c>
      <c r="D31" s="4">
        <v>1000</v>
      </c>
      <c r="E31" s="4">
        <v>0</v>
      </c>
      <c r="F31" s="63"/>
      <c r="G31" s="63">
        <f t="shared" si="0"/>
        <v>0</v>
      </c>
    </row>
    <row r="32" spans="2:7">
      <c r="B32" s="10" t="s">
        <v>146</v>
      </c>
      <c r="C32" s="4">
        <v>0</v>
      </c>
      <c r="D32" s="4">
        <v>161.55000000000001</v>
      </c>
      <c r="E32" s="4">
        <v>0</v>
      </c>
      <c r="F32" s="63"/>
      <c r="G32" s="63">
        <f t="shared" si="0"/>
        <v>0</v>
      </c>
    </row>
    <row r="33" spans="2:7">
      <c r="F33" s="82"/>
      <c r="G33" s="82"/>
    </row>
    <row r="34" spans="2:7">
      <c r="B34" s="5" t="s">
        <v>135</v>
      </c>
      <c r="C34" s="4">
        <f>C6</f>
        <v>275143.28000000003</v>
      </c>
      <c r="D34" s="4">
        <f>D6</f>
        <v>730080</v>
      </c>
      <c r="E34" s="4">
        <f>E6</f>
        <v>346555</v>
      </c>
      <c r="F34" s="63">
        <f t="shared" si="1"/>
        <v>125.9543754802952</v>
      </c>
      <c r="G34" s="63">
        <f t="shared" ref="G34:G36" si="2">E34/D34*100</f>
        <v>47.468085689239537</v>
      </c>
    </row>
    <row r="35" spans="2:7">
      <c r="B35" s="5" t="s">
        <v>136</v>
      </c>
      <c r="C35" s="4">
        <f>C18</f>
        <v>274821</v>
      </c>
      <c r="D35" s="4">
        <f>D18</f>
        <v>730746.76</v>
      </c>
      <c r="E35" s="4">
        <f>E18</f>
        <v>345659</v>
      </c>
      <c r="F35" s="63">
        <f t="shared" si="1"/>
        <v>125.7760505929314</v>
      </c>
      <c r="G35" s="63">
        <f t="shared" si="2"/>
        <v>47.302159779675243</v>
      </c>
    </row>
    <row r="36" spans="2:7" ht="25.5">
      <c r="B36" s="5" t="s">
        <v>137</v>
      </c>
      <c r="C36" s="4">
        <v>1085</v>
      </c>
      <c r="D36" s="4">
        <v>1085</v>
      </c>
      <c r="E36" s="4">
        <v>667</v>
      </c>
      <c r="F36" s="63">
        <f t="shared" si="1"/>
        <v>61.474654377880192</v>
      </c>
      <c r="G36" s="63">
        <f t="shared" si="2"/>
        <v>61.474654377880192</v>
      </c>
    </row>
  </sheetData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8"/>
  <sheetViews>
    <sheetView workbookViewId="0">
      <selection activeCell="E6" sqref="E6"/>
    </sheetView>
  </sheetViews>
  <sheetFormatPr defaultRowHeight="15"/>
  <cols>
    <col min="2" max="2" width="37.7109375" customWidth="1"/>
    <col min="3" max="3" width="13.5703125" customWidth="1"/>
    <col min="4" max="4" width="19.7109375" customWidth="1"/>
    <col min="5" max="5" width="20" customWidth="1"/>
    <col min="6" max="7" width="15.7109375" customWidth="1"/>
  </cols>
  <sheetData>
    <row r="1" spans="2:7" ht="18">
      <c r="B1" s="2"/>
      <c r="C1" s="2"/>
      <c r="D1" s="2"/>
      <c r="E1" s="3"/>
      <c r="F1" s="3"/>
      <c r="G1" s="3"/>
    </row>
    <row r="2" spans="2:7" ht="15.75" customHeight="1">
      <c r="B2" s="115" t="s">
        <v>28</v>
      </c>
      <c r="C2" s="115"/>
      <c r="D2" s="115"/>
      <c r="E2" s="115"/>
      <c r="F2" s="115"/>
      <c r="G2" s="115"/>
    </row>
    <row r="3" spans="2:7" ht="18">
      <c r="B3" s="2"/>
      <c r="C3" s="2"/>
      <c r="D3" s="2"/>
      <c r="E3" s="3"/>
      <c r="F3" s="3"/>
      <c r="G3" s="3"/>
    </row>
    <row r="4" spans="2:7" ht="51">
      <c r="B4" s="29" t="s">
        <v>6</v>
      </c>
      <c r="C4" s="78" t="s">
        <v>171</v>
      </c>
      <c r="D4" s="29" t="s">
        <v>172</v>
      </c>
      <c r="E4" s="29" t="s">
        <v>177</v>
      </c>
      <c r="F4" s="29" t="s">
        <v>11</v>
      </c>
      <c r="G4" s="29" t="s">
        <v>11</v>
      </c>
    </row>
    <row r="5" spans="2:7">
      <c r="B5" s="29">
        <v>1</v>
      </c>
      <c r="C5" s="29">
        <v>2</v>
      </c>
      <c r="D5" s="29">
        <v>3</v>
      </c>
      <c r="E5" s="29">
        <v>4</v>
      </c>
      <c r="F5" s="29" t="s">
        <v>128</v>
      </c>
      <c r="G5" s="29" t="s">
        <v>129</v>
      </c>
    </row>
    <row r="6" spans="2:7" ht="15.75" customHeight="1">
      <c r="B6" s="5" t="s">
        <v>25</v>
      </c>
      <c r="C6" s="4">
        <f>C7</f>
        <v>274821</v>
      </c>
      <c r="D6" s="4">
        <f>D7</f>
        <v>730747</v>
      </c>
      <c r="E6" s="4">
        <f>E7</f>
        <v>345659</v>
      </c>
      <c r="F6" s="61">
        <f>E6/C6*100</f>
        <v>125.7760505929314</v>
      </c>
      <c r="G6" s="61">
        <f>E6/D6*100</f>
        <v>47.302144244177533</v>
      </c>
    </row>
    <row r="7" spans="2:7" ht="15.75" customHeight="1">
      <c r="B7" s="5" t="s">
        <v>95</v>
      </c>
      <c r="C7" s="4">
        <v>274821</v>
      </c>
      <c r="D7" s="4">
        <f>D8</f>
        <v>730747</v>
      </c>
      <c r="E7" s="4">
        <f>E8</f>
        <v>345659</v>
      </c>
      <c r="F7" s="61">
        <f t="shared" ref="F7:F8" si="0">E7/C7*100</f>
        <v>125.7760505929314</v>
      </c>
      <c r="G7" s="61">
        <f t="shared" ref="G7:G8" si="1">E7/D7*100</f>
        <v>47.302144244177533</v>
      </c>
    </row>
    <row r="8" spans="2:7" ht="25.5">
      <c r="B8" s="52" t="s">
        <v>96</v>
      </c>
      <c r="C8" s="4">
        <v>274821</v>
      </c>
      <c r="D8" s="4">
        <v>730747</v>
      </c>
      <c r="E8" s="4">
        <v>345659</v>
      </c>
      <c r="F8" s="61">
        <f t="shared" si="0"/>
        <v>125.7760505929314</v>
      </c>
      <c r="G8" s="61">
        <f t="shared" si="1"/>
        <v>47.302144244177533</v>
      </c>
    </row>
  </sheetData>
  <mergeCells count="1">
    <mergeCell ref="B2:G2"/>
  </mergeCell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100"/>
  <sheetViews>
    <sheetView tabSelected="1" workbookViewId="0">
      <pane ySplit="390" topLeftCell="A73" activePane="bottomLeft"/>
      <selection activeCell="G43" sqref="G43"/>
      <selection pane="bottomLeft" activeCell="M95" sqref="M95"/>
    </sheetView>
  </sheetViews>
  <sheetFormatPr defaultRowHeight="15"/>
  <cols>
    <col min="2" max="2" width="7.42578125" bestFit="1" customWidth="1"/>
    <col min="3" max="3" width="9.7109375" customWidth="1"/>
    <col min="4" max="4" width="3.140625" customWidth="1"/>
    <col min="5" max="5" width="42.7109375" customWidth="1"/>
    <col min="6" max="6" width="13.28515625" customWidth="1"/>
    <col min="7" max="7" width="13.140625" customWidth="1"/>
    <col min="8" max="8" width="15.7109375" customWidth="1"/>
  </cols>
  <sheetData>
    <row r="1" spans="2:8" ht="18">
      <c r="B1" s="2"/>
      <c r="C1" s="2"/>
      <c r="D1" s="2"/>
      <c r="E1" s="2"/>
      <c r="F1" s="2"/>
      <c r="G1" s="2"/>
      <c r="H1" s="3"/>
    </row>
    <row r="2" spans="2:8" ht="18" customHeight="1">
      <c r="B2" s="115" t="s">
        <v>8</v>
      </c>
      <c r="C2" s="140"/>
      <c r="D2" s="140"/>
      <c r="E2" s="140"/>
      <c r="F2" s="140"/>
      <c r="G2" s="140"/>
      <c r="H2" s="140"/>
    </row>
    <row r="3" spans="2:8" ht="18">
      <c r="B3" s="2"/>
      <c r="C3" s="2"/>
      <c r="D3" s="2"/>
      <c r="E3" s="2"/>
      <c r="F3" s="2"/>
      <c r="G3" s="2"/>
      <c r="H3" s="3"/>
    </row>
    <row r="4" spans="2:8" ht="15.75">
      <c r="B4" s="144" t="s">
        <v>43</v>
      </c>
      <c r="C4" s="144"/>
      <c r="D4" s="144"/>
      <c r="E4" s="144"/>
      <c r="F4" s="144"/>
      <c r="G4" s="144"/>
      <c r="H4" s="144"/>
    </row>
    <row r="5" spans="2:8" ht="18">
      <c r="B5" s="2"/>
      <c r="C5" s="2"/>
      <c r="D5" s="2"/>
      <c r="E5" s="2"/>
      <c r="F5" s="2"/>
      <c r="G5" s="2"/>
      <c r="H5" s="3"/>
    </row>
    <row r="6" spans="2:8" ht="51">
      <c r="B6" s="112" t="s">
        <v>6</v>
      </c>
      <c r="C6" s="113"/>
      <c r="D6" s="113"/>
      <c r="E6" s="114"/>
      <c r="F6" s="29" t="s">
        <v>178</v>
      </c>
      <c r="G6" s="29" t="s">
        <v>179</v>
      </c>
      <c r="H6" s="29" t="s">
        <v>11</v>
      </c>
    </row>
    <row r="7" spans="2:8" s="23" customFormat="1" ht="15.75" customHeight="1">
      <c r="B7" s="145">
        <v>1</v>
      </c>
      <c r="C7" s="146"/>
      <c r="D7" s="146"/>
      <c r="E7" s="147"/>
      <c r="F7" s="30">
        <v>2</v>
      </c>
      <c r="G7" s="30">
        <v>3</v>
      </c>
      <c r="H7" s="30" t="s">
        <v>151</v>
      </c>
    </row>
    <row r="8" spans="2:8" s="23" customFormat="1" ht="15.75" customHeight="1">
      <c r="B8" s="137" t="s">
        <v>130</v>
      </c>
      <c r="C8" s="138"/>
      <c r="D8" s="139"/>
      <c r="E8" s="54" t="s">
        <v>97</v>
      </c>
      <c r="F8" s="32"/>
      <c r="G8" s="33"/>
      <c r="H8" s="33"/>
    </row>
    <row r="9" spans="2:8" s="23" customFormat="1" ht="15.75" customHeight="1">
      <c r="B9" s="69"/>
      <c r="C9" s="70"/>
      <c r="D9" s="54"/>
      <c r="E9" s="54" t="s">
        <v>160</v>
      </c>
      <c r="F9" s="67">
        <f>F10+F26+F64</f>
        <v>730747</v>
      </c>
      <c r="G9" s="85">
        <f>G10+G26+G64</f>
        <v>345659.14999999997</v>
      </c>
      <c r="H9" s="75">
        <f>G9/F9*100</f>
        <v>47.302164771117774</v>
      </c>
    </row>
    <row r="10" spans="2:8" s="31" customFormat="1" ht="30" customHeight="1">
      <c r="B10" s="90" t="s">
        <v>98</v>
      </c>
      <c r="C10" s="91"/>
      <c r="D10" s="92"/>
      <c r="E10" s="68" t="s">
        <v>142</v>
      </c>
      <c r="F10" s="71">
        <f>F11</f>
        <v>6837</v>
      </c>
      <c r="G10" s="86">
        <f>G11</f>
        <v>3961.8999999999996</v>
      </c>
      <c r="H10" s="75">
        <f t="shared" ref="H10:H73" si="0">G10/F10*100</f>
        <v>57.947930378821113</v>
      </c>
    </row>
    <row r="11" spans="2:8" s="31" customFormat="1" ht="30" customHeight="1">
      <c r="B11" s="90" t="s">
        <v>99</v>
      </c>
      <c r="C11" s="91"/>
      <c r="D11" s="92"/>
      <c r="E11" s="54" t="s">
        <v>152</v>
      </c>
      <c r="F11" s="67">
        <f>F12+F19</f>
        <v>6837</v>
      </c>
      <c r="G11" s="85">
        <f>G12+G19</f>
        <v>3961.8999999999996</v>
      </c>
      <c r="H11" s="75">
        <f t="shared" si="0"/>
        <v>57.947930378821113</v>
      </c>
    </row>
    <row r="12" spans="2:8" s="31" customFormat="1" ht="30" customHeight="1">
      <c r="B12" s="141" t="s">
        <v>100</v>
      </c>
      <c r="C12" s="142"/>
      <c r="D12" s="143"/>
      <c r="E12" s="55" t="s">
        <v>101</v>
      </c>
      <c r="F12" s="67">
        <f>F13+F17</f>
        <v>3202</v>
      </c>
      <c r="G12" s="85">
        <f>G13+G17</f>
        <v>1855.32</v>
      </c>
      <c r="H12" s="75">
        <f t="shared" si="0"/>
        <v>57.942535915053092</v>
      </c>
    </row>
    <row r="13" spans="2:8" s="31" customFormat="1">
      <c r="B13" s="131">
        <v>31</v>
      </c>
      <c r="C13" s="132"/>
      <c r="D13" s="133"/>
      <c r="E13" s="48" t="s">
        <v>4</v>
      </c>
      <c r="F13" s="67">
        <v>2953</v>
      </c>
      <c r="G13" s="85">
        <f>SUM(G14:G16)</f>
        <v>1706.1599999999999</v>
      </c>
      <c r="H13" s="75">
        <f t="shared" si="0"/>
        <v>57.777175753471042</v>
      </c>
    </row>
    <row r="14" spans="2:8" s="31" customFormat="1">
      <c r="B14" s="56"/>
      <c r="C14" s="57">
        <v>3111</v>
      </c>
      <c r="D14" s="58"/>
      <c r="E14" s="48" t="s">
        <v>19</v>
      </c>
      <c r="F14" s="67"/>
      <c r="G14" s="85">
        <v>1303.74</v>
      </c>
      <c r="H14" s="75"/>
    </row>
    <row r="15" spans="2:8" s="31" customFormat="1">
      <c r="B15" s="56"/>
      <c r="C15" s="57">
        <v>3121</v>
      </c>
      <c r="D15" s="58"/>
      <c r="E15" s="48" t="s">
        <v>52</v>
      </c>
      <c r="F15" s="67"/>
      <c r="G15" s="85">
        <v>187.32</v>
      </c>
      <c r="H15" s="75"/>
    </row>
    <row r="16" spans="2:8" s="31" customFormat="1">
      <c r="B16" s="56"/>
      <c r="C16" s="57">
        <v>3132</v>
      </c>
      <c r="D16" s="58"/>
      <c r="E16" s="48" t="s">
        <v>54</v>
      </c>
      <c r="F16" s="67"/>
      <c r="G16" s="85">
        <v>215.1</v>
      </c>
      <c r="H16" s="75"/>
    </row>
    <row r="17" spans="2:8" s="31" customFormat="1">
      <c r="B17" s="131">
        <v>32</v>
      </c>
      <c r="C17" s="132"/>
      <c r="D17" s="133"/>
      <c r="E17" s="48" t="s">
        <v>10</v>
      </c>
      <c r="F17" s="67">
        <v>249</v>
      </c>
      <c r="G17" s="85">
        <f>G18</f>
        <v>149.16</v>
      </c>
      <c r="H17" s="75">
        <f t="shared" si="0"/>
        <v>59.903614457831324</v>
      </c>
    </row>
    <row r="18" spans="2:8" s="31" customFormat="1" ht="25.5">
      <c r="B18" s="56"/>
      <c r="C18" s="57">
        <v>3212</v>
      </c>
      <c r="D18" s="58"/>
      <c r="E18" s="48" t="s">
        <v>56</v>
      </c>
      <c r="F18" s="67"/>
      <c r="G18" s="85">
        <v>149.16</v>
      </c>
      <c r="H18" s="75"/>
    </row>
    <row r="19" spans="2:8" s="31" customFormat="1" ht="30" customHeight="1">
      <c r="B19" s="137" t="s">
        <v>102</v>
      </c>
      <c r="C19" s="138"/>
      <c r="D19" s="139"/>
      <c r="E19" s="55" t="s">
        <v>103</v>
      </c>
      <c r="F19" s="67">
        <f>F20+F24</f>
        <v>3635</v>
      </c>
      <c r="G19" s="85">
        <f>G20+G24</f>
        <v>2106.58</v>
      </c>
      <c r="H19" s="75">
        <f t="shared" si="0"/>
        <v>57.952682255845943</v>
      </c>
    </row>
    <row r="20" spans="2:8" s="31" customFormat="1">
      <c r="B20" s="56">
        <v>31</v>
      </c>
      <c r="C20" s="57"/>
      <c r="D20" s="58"/>
      <c r="E20" s="48" t="s">
        <v>4</v>
      </c>
      <c r="F20" s="67">
        <v>3353</v>
      </c>
      <c r="G20" s="85">
        <f>SUM(G21:G23)</f>
        <v>1937.2</v>
      </c>
      <c r="H20" s="75">
        <f t="shared" si="0"/>
        <v>57.775126752162244</v>
      </c>
    </row>
    <row r="21" spans="2:8" s="31" customFormat="1">
      <c r="B21" s="56"/>
      <c r="C21" s="57">
        <v>3111</v>
      </c>
      <c r="D21" s="58"/>
      <c r="E21" s="48" t="s">
        <v>19</v>
      </c>
      <c r="F21" s="67"/>
      <c r="G21" s="85">
        <v>1480.26</v>
      </c>
      <c r="H21" s="75"/>
    </row>
    <row r="22" spans="2:8" s="31" customFormat="1">
      <c r="B22" s="56"/>
      <c r="C22" s="57">
        <v>3121</v>
      </c>
      <c r="D22" s="58"/>
      <c r="E22" s="48" t="s">
        <v>52</v>
      </c>
      <c r="F22" s="67"/>
      <c r="G22" s="85">
        <v>212.68</v>
      </c>
      <c r="H22" s="75"/>
    </row>
    <row r="23" spans="2:8" s="31" customFormat="1">
      <c r="B23" s="56"/>
      <c r="C23" s="57">
        <v>3132</v>
      </c>
      <c r="D23" s="58"/>
      <c r="E23" s="48" t="s">
        <v>54</v>
      </c>
      <c r="F23" s="67"/>
      <c r="G23" s="85">
        <v>244.26</v>
      </c>
      <c r="H23" s="75"/>
    </row>
    <row r="24" spans="2:8" s="31" customFormat="1">
      <c r="B24" s="56">
        <v>32</v>
      </c>
      <c r="C24" s="57"/>
      <c r="D24" s="58"/>
      <c r="E24" s="48" t="s">
        <v>10</v>
      </c>
      <c r="F24" s="67">
        <v>282</v>
      </c>
      <c r="G24" s="85">
        <f>G25</f>
        <v>169.38</v>
      </c>
      <c r="H24" s="75">
        <f t="shared" si="0"/>
        <v>60.063829787234035</v>
      </c>
    </row>
    <row r="25" spans="2:8" s="31" customFormat="1" ht="25.5">
      <c r="B25" s="56"/>
      <c r="C25" s="57">
        <v>3212</v>
      </c>
      <c r="D25" s="58"/>
      <c r="E25" s="48" t="s">
        <v>56</v>
      </c>
      <c r="F25" s="67"/>
      <c r="G25" s="85">
        <v>169.38</v>
      </c>
      <c r="H25" s="75"/>
    </row>
    <row r="26" spans="2:8" s="31" customFormat="1">
      <c r="B26" s="90" t="s">
        <v>104</v>
      </c>
      <c r="C26" s="91"/>
      <c r="D26" s="92"/>
      <c r="E26" s="68" t="s">
        <v>105</v>
      </c>
      <c r="F26" s="71">
        <f>F27+F60</f>
        <v>702346</v>
      </c>
      <c r="G26" s="86">
        <f>G27+G60</f>
        <v>336978.87999999995</v>
      </c>
      <c r="H26" s="75">
        <f t="shared" si="0"/>
        <v>47.979041668921006</v>
      </c>
    </row>
    <row r="27" spans="2:8" s="31" customFormat="1" ht="30" customHeight="1">
      <c r="B27" s="90" t="s">
        <v>106</v>
      </c>
      <c r="C27" s="91"/>
      <c r="D27" s="92"/>
      <c r="E27" s="54" t="s">
        <v>149</v>
      </c>
      <c r="F27" s="67">
        <f>F28+F30+F47+F58</f>
        <v>689461</v>
      </c>
      <c r="G27" s="85">
        <f>G30+G47+G58</f>
        <v>336978.87999999995</v>
      </c>
      <c r="H27" s="75">
        <f t="shared" si="0"/>
        <v>48.875698552927574</v>
      </c>
    </row>
    <row r="28" spans="2:8" s="31" customFormat="1" ht="30" customHeight="1">
      <c r="B28" s="141" t="s">
        <v>100</v>
      </c>
      <c r="C28" s="142"/>
      <c r="D28" s="143"/>
      <c r="E28" s="55" t="s">
        <v>101</v>
      </c>
      <c r="F28" s="67">
        <f>F29</f>
        <v>1679</v>
      </c>
      <c r="G28" s="85">
        <v>0</v>
      </c>
      <c r="H28" s="75">
        <f t="shared" si="0"/>
        <v>0</v>
      </c>
    </row>
    <row r="29" spans="2:8" s="31" customFormat="1">
      <c r="B29" s="131">
        <v>32</v>
      </c>
      <c r="C29" s="132"/>
      <c r="D29" s="133"/>
      <c r="E29" s="48" t="s">
        <v>10</v>
      </c>
      <c r="F29" s="67">
        <v>1679</v>
      </c>
      <c r="G29" s="85">
        <v>0</v>
      </c>
      <c r="H29" s="75">
        <f t="shared" si="0"/>
        <v>0</v>
      </c>
    </row>
    <row r="30" spans="2:8" s="31" customFormat="1" ht="26.25" customHeight="1">
      <c r="B30" s="125" t="s">
        <v>150</v>
      </c>
      <c r="C30" s="126"/>
      <c r="D30" s="127"/>
      <c r="E30" s="55" t="s">
        <v>107</v>
      </c>
      <c r="F30" s="67">
        <f>F31+F45</f>
        <v>62960</v>
      </c>
      <c r="G30" s="85">
        <f>G31+G45</f>
        <v>40689.74</v>
      </c>
      <c r="H30" s="75">
        <f t="shared" si="0"/>
        <v>64.627922490470141</v>
      </c>
    </row>
    <row r="31" spans="2:8" s="31" customFormat="1">
      <c r="B31" s="131">
        <v>32</v>
      </c>
      <c r="C31" s="132"/>
      <c r="D31" s="133"/>
      <c r="E31" s="48" t="s">
        <v>10</v>
      </c>
      <c r="F31" s="67">
        <v>62682</v>
      </c>
      <c r="G31" s="85">
        <f>SUM(G32:G44)</f>
        <v>40537.21</v>
      </c>
      <c r="H31" s="75">
        <f t="shared" si="0"/>
        <v>64.671213426502021</v>
      </c>
    </row>
    <row r="32" spans="2:8" ht="27.75" customHeight="1">
      <c r="B32" s="56"/>
      <c r="C32" s="57">
        <v>3211</v>
      </c>
      <c r="D32" s="58"/>
      <c r="E32" s="48" t="s">
        <v>21</v>
      </c>
      <c r="F32" s="67"/>
      <c r="G32" s="85">
        <v>483.86</v>
      </c>
      <c r="H32" s="75"/>
    </row>
    <row r="33" spans="2:10">
      <c r="B33" s="56"/>
      <c r="C33" s="57">
        <v>3221</v>
      </c>
      <c r="D33" s="58"/>
      <c r="E33" s="48" t="s">
        <v>60</v>
      </c>
      <c r="F33" s="67"/>
      <c r="G33" s="85">
        <v>1003</v>
      </c>
      <c r="H33" s="75"/>
    </row>
    <row r="34" spans="2:10">
      <c r="B34" s="56"/>
      <c r="C34" s="57">
        <v>3223</v>
      </c>
      <c r="D34" s="58"/>
      <c r="E34" s="48" t="s">
        <v>62</v>
      </c>
      <c r="F34" s="67"/>
      <c r="G34" s="85">
        <v>3150</v>
      </c>
      <c r="H34" s="75"/>
    </row>
    <row r="35" spans="2:10" ht="25.5">
      <c r="B35" s="56"/>
      <c r="C35" s="57">
        <v>3224</v>
      </c>
      <c r="D35" s="58"/>
      <c r="E35" s="48" t="s">
        <v>156</v>
      </c>
      <c r="F35" s="67"/>
      <c r="G35" s="85">
        <v>224.62</v>
      </c>
      <c r="H35" s="75"/>
    </row>
    <row r="36" spans="2:10">
      <c r="B36" s="56"/>
      <c r="C36" s="57">
        <v>3231</v>
      </c>
      <c r="D36" s="58"/>
      <c r="E36" s="48" t="s">
        <v>65</v>
      </c>
      <c r="F36" s="67"/>
      <c r="G36" s="85">
        <v>29970</v>
      </c>
      <c r="H36" s="75"/>
    </row>
    <row r="37" spans="2:10">
      <c r="B37" s="56"/>
      <c r="C37" s="57">
        <v>3232</v>
      </c>
      <c r="D37" s="58"/>
      <c r="E37" s="48" t="s">
        <v>66</v>
      </c>
      <c r="F37" s="67"/>
      <c r="G37" s="85">
        <v>1122</v>
      </c>
      <c r="H37" s="75"/>
    </row>
    <row r="38" spans="2:10">
      <c r="B38" s="56"/>
      <c r="C38" s="57">
        <v>3234</v>
      </c>
      <c r="D38" s="58"/>
      <c r="E38" s="48" t="s">
        <v>67</v>
      </c>
      <c r="F38" s="67"/>
      <c r="G38" s="85">
        <v>717</v>
      </c>
      <c r="H38" s="75"/>
    </row>
    <row r="39" spans="2:10">
      <c r="B39" s="56"/>
      <c r="C39" s="57">
        <v>3236</v>
      </c>
      <c r="D39" s="58"/>
      <c r="E39" s="48" t="s">
        <v>68</v>
      </c>
      <c r="F39" s="67"/>
      <c r="G39" s="85">
        <v>1120</v>
      </c>
      <c r="H39" s="75"/>
    </row>
    <row r="40" spans="2:10">
      <c r="B40" s="56"/>
      <c r="C40" s="57">
        <v>3237</v>
      </c>
      <c r="D40" s="58"/>
      <c r="E40" s="48" t="s">
        <v>69</v>
      </c>
      <c r="F40" s="67"/>
      <c r="G40" s="85">
        <v>803</v>
      </c>
      <c r="H40" s="75"/>
    </row>
    <row r="41" spans="2:10">
      <c r="B41" s="56"/>
      <c r="C41" s="57">
        <v>3238</v>
      </c>
      <c r="D41" s="58"/>
      <c r="E41" s="48" t="s">
        <v>70</v>
      </c>
      <c r="F41" s="67"/>
      <c r="G41" s="85">
        <v>1576</v>
      </c>
      <c r="H41" s="75"/>
    </row>
    <row r="42" spans="2:10">
      <c r="B42" s="56"/>
      <c r="C42" s="57">
        <v>3239</v>
      </c>
      <c r="D42" s="58"/>
      <c r="E42" s="48" t="s">
        <v>71</v>
      </c>
      <c r="F42" s="67"/>
      <c r="G42" s="85">
        <v>159.63999999999999</v>
      </c>
      <c r="H42" s="75"/>
    </row>
    <row r="43" spans="2:10">
      <c r="B43" s="56"/>
      <c r="C43" s="57">
        <v>3294</v>
      </c>
      <c r="D43" s="58"/>
      <c r="E43" s="48" t="s">
        <v>73</v>
      </c>
      <c r="F43" s="67"/>
      <c r="G43" s="85">
        <v>133</v>
      </c>
      <c r="H43" s="75"/>
    </row>
    <row r="44" spans="2:10">
      <c r="B44" s="56"/>
      <c r="C44" s="57">
        <v>3299</v>
      </c>
      <c r="D44" s="58"/>
      <c r="E44" s="48" t="s">
        <v>180</v>
      </c>
      <c r="F44" s="67"/>
      <c r="G44" s="85">
        <v>75.09</v>
      </c>
      <c r="H44" s="75"/>
    </row>
    <row r="45" spans="2:10">
      <c r="B45" s="56">
        <v>34</v>
      </c>
      <c r="C45" s="57"/>
      <c r="D45" s="58"/>
      <c r="E45" s="48" t="s">
        <v>78</v>
      </c>
      <c r="F45" s="67">
        <v>278</v>
      </c>
      <c r="G45" s="85">
        <f>G46</f>
        <v>152.53</v>
      </c>
      <c r="H45" s="75">
        <f t="shared" si="0"/>
        <v>54.866906474820141</v>
      </c>
    </row>
    <row r="46" spans="2:10">
      <c r="B46" s="56"/>
      <c r="C46" s="57">
        <v>3431</v>
      </c>
      <c r="D46" s="58"/>
      <c r="E46" s="48" t="s">
        <v>79</v>
      </c>
      <c r="F46" s="67"/>
      <c r="G46" s="85">
        <v>152.53</v>
      </c>
      <c r="H46" s="75"/>
    </row>
    <row r="47" spans="2:10" ht="27.75" customHeight="1">
      <c r="B47" s="125" t="s">
        <v>108</v>
      </c>
      <c r="C47" s="126"/>
      <c r="D47" s="127"/>
      <c r="E47" s="55" t="s">
        <v>109</v>
      </c>
      <c r="F47" s="67">
        <v>624430</v>
      </c>
      <c r="G47" s="85">
        <f>G48+G54</f>
        <v>296289.13999999996</v>
      </c>
      <c r="H47" s="75">
        <f t="shared" si="0"/>
        <v>47.449536377175974</v>
      </c>
      <c r="J47" s="81"/>
    </row>
    <row r="48" spans="2:10">
      <c r="B48" s="46">
        <v>31</v>
      </c>
      <c r="C48" s="47"/>
      <c r="D48" s="48"/>
      <c r="E48" s="48" t="s">
        <v>110</v>
      </c>
      <c r="F48" s="67">
        <v>609075</v>
      </c>
      <c r="G48" s="85">
        <f>SUM(G49:G53)</f>
        <v>287782.14999999997</v>
      </c>
      <c r="H48" s="75">
        <f t="shared" si="0"/>
        <v>47.249049788613881</v>
      </c>
    </row>
    <row r="49" spans="2:8" ht="27" customHeight="1">
      <c r="B49" s="46"/>
      <c r="C49" s="47">
        <v>3111</v>
      </c>
      <c r="D49" s="48"/>
      <c r="E49" s="48" t="s">
        <v>19</v>
      </c>
      <c r="F49" s="67"/>
      <c r="G49" s="85">
        <v>217997.04</v>
      </c>
      <c r="H49" s="75"/>
    </row>
    <row r="50" spans="2:8" ht="27" customHeight="1">
      <c r="B50" s="46"/>
      <c r="C50" s="47">
        <v>3113</v>
      </c>
      <c r="D50" s="48"/>
      <c r="E50" s="48" t="s">
        <v>176</v>
      </c>
      <c r="F50" s="67"/>
      <c r="G50" s="85">
        <v>2253.08</v>
      </c>
      <c r="H50" s="75"/>
    </row>
    <row r="51" spans="2:8">
      <c r="B51" s="46"/>
      <c r="C51" s="47">
        <v>3114</v>
      </c>
      <c r="D51" s="48"/>
      <c r="E51" s="48" t="s">
        <v>159</v>
      </c>
      <c r="F51" s="67"/>
      <c r="G51" s="85">
        <v>19021.77</v>
      </c>
      <c r="H51" s="75"/>
    </row>
    <row r="52" spans="2:8">
      <c r="B52" s="46"/>
      <c r="C52" s="47">
        <v>3121</v>
      </c>
      <c r="D52" s="48"/>
      <c r="E52" s="48" t="s">
        <v>184</v>
      </c>
      <c r="F52" s="67"/>
      <c r="G52" s="85">
        <v>9749.19</v>
      </c>
      <c r="H52" s="75"/>
    </row>
    <row r="53" spans="2:8">
      <c r="B53" s="46"/>
      <c r="C53" s="47">
        <v>3132</v>
      </c>
      <c r="D53" s="48"/>
      <c r="E53" s="48" t="s">
        <v>54</v>
      </c>
      <c r="F53" s="67"/>
      <c r="G53" s="85">
        <v>38761.07</v>
      </c>
      <c r="H53" s="75"/>
    </row>
    <row r="54" spans="2:8">
      <c r="B54" s="46">
        <v>32</v>
      </c>
      <c r="C54" s="47"/>
      <c r="D54" s="48"/>
      <c r="E54" s="48" t="s">
        <v>10</v>
      </c>
      <c r="F54" s="67">
        <v>15355</v>
      </c>
      <c r="G54" s="85">
        <f>SUM(G55:G57)</f>
        <v>8506.99</v>
      </c>
      <c r="H54" s="75">
        <f t="shared" si="0"/>
        <v>55.402084011722565</v>
      </c>
    </row>
    <row r="55" spans="2:8" ht="25.5">
      <c r="B55" s="46"/>
      <c r="C55" s="47">
        <v>3212</v>
      </c>
      <c r="D55" s="48"/>
      <c r="E55" s="48" t="s">
        <v>56</v>
      </c>
      <c r="F55" s="67"/>
      <c r="G55" s="85">
        <v>5890.64</v>
      </c>
      <c r="H55" s="75"/>
    </row>
    <row r="56" spans="2:8">
      <c r="B56" s="46"/>
      <c r="C56" s="47">
        <v>3214</v>
      </c>
      <c r="D56" s="48"/>
      <c r="E56" s="48" t="s">
        <v>58</v>
      </c>
      <c r="F56" s="67"/>
      <c r="G56" s="85">
        <v>1496.35</v>
      </c>
      <c r="H56" s="75"/>
    </row>
    <row r="57" spans="2:8">
      <c r="B57" s="46"/>
      <c r="C57" s="47">
        <v>3295</v>
      </c>
      <c r="D57" s="48"/>
      <c r="E57" s="48" t="s">
        <v>74</v>
      </c>
      <c r="F57" s="67"/>
      <c r="G57" s="85">
        <v>1120</v>
      </c>
      <c r="H57" s="75"/>
    </row>
    <row r="58" spans="2:8" ht="25.5" customHeight="1">
      <c r="B58" s="137" t="s">
        <v>163</v>
      </c>
      <c r="C58" s="138"/>
      <c r="D58" s="139"/>
      <c r="E58" s="55" t="s">
        <v>169</v>
      </c>
      <c r="F58" s="67">
        <f>F59</f>
        <v>392</v>
      </c>
      <c r="G58" s="85">
        <v>0</v>
      </c>
      <c r="H58" s="75">
        <f t="shared" si="0"/>
        <v>0</v>
      </c>
    </row>
    <row r="59" spans="2:8">
      <c r="B59" s="46">
        <v>32</v>
      </c>
      <c r="C59" s="47"/>
      <c r="D59" s="48"/>
      <c r="E59" s="48" t="s">
        <v>10</v>
      </c>
      <c r="F59" s="67">
        <v>392</v>
      </c>
      <c r="G59" s="85">
        <v>0</v>
      </c>
      <c r="H59" s="75">
        <f t="shared" si="0"/>
        <v>0</v>
      </c>
    </row>
    <row r="60" spans="2:8">
      <c r="B60" s="134" t="s">
        <v>111</v>
      </c>
      <c r="C60" s="135"/>
      <c r="D60" s="136"/>
      <c r="E60" s="68" t="s">
        <v>112</v>
      </c>
      <c r="F60" s="67">
        <f>F61</f>
        <v>12885</v>
      </c>
      <c r="G60" s="85">
        <f>G61</f>
        <v>0</v>
      </c>
      <c r="H60" s="75">
        <f t="shared" si="0"/>
        <v>0</v>
      </c>
    </row>
    <row r="61" spans="2:8" ht="34.5" customHeight="1">
      <c r="B61" s="137" t="s">
        <v>113</v>
      </c>
      <c r="C61" s="138"/>
      <c r="D61" s="139"/>
      <c r="E61" s="55" t="s">
        <v>107</v>
      </c>
      <c r="F61" s="67">
        <f>F62</f>
        <v>12885</v>
      </c>
      <c r="G61" s="85">
        <f>G62</f>
        <v>0</v>
      </c>
      <c r="H61" s="75">
        <f t="shared" si="0"/>
        <v>0</v>
      </c>
    </row>
    <row r="62" spans="2:8" ht="15" customHeight="1">
      <c r="B62" s="46">
        <v>32</v>
      </c>
      <c r="C62" s="47"/>
      <c r="D62" s="48"/>
      <c r="E62" s="48" t="s">
        <v>10</v>
      </c>
      <c r="F62" s="67">
        <v>12885</v>
      </c>
      <c r="G62" s="85">
        <f>G63</f>
        <v>0</v>
      </c>
      <c r="H62" s="75">
        <f t="shared" si="0"/>
        <v>0</v>
      </c>
    </row>
    <row r="63" spans="2:8">
      <c r="B63" s="46"/>
      <c r="C63" s="47">
        <v>3232</v>
      </c>
      <c r="D63" s="48"/>
      <c r="E63" s="48" t="s">
        <v>66</v>
      </c>
      <c r="F63" s="67"/>
      <c r="G63" s="85">
        <v>0</v>
      </c>
      <c r="H63" s="75"/>
    </row>
    <row r="64" spans="2:8" ht="25.5">
      <c r="B64" s="90" t="s">
        <v>153</v>
      </c>
      <c r="C64" s="91"/>
      <c r="D64" s="92"/>
      <c r="E64" s="68" t="s">
        <v>154</v>
      </c>
      <c r="F64" s="71">
        <f>F65+F68+F71+F74+F81+F84+F88</f>
        <v>21564</v>
      </c>
      <c r="G64" s="86">
        <f>G65+G68+G71+G74+G81+G84+G88</f>
        <v>4718.37</v>
      </c>
      <c r="H64" s="75">
        <f t="shared" si="0"/>
        <v>21.880773511407902</v>
      </c>
    </row>
    <row r="65" spans="2:8" ht="25.5">
      <c r="B65" s="90" t="s">
        <v>114</v>
      </c>
      <c r="C65" s="91"/>
      <c r="D65" s="92"/>
      <c r="E65" s="72" t="s">
        <v>181</v>
      </c>
      <c r="F65" s="67">
        <f>F66</f>
        <v>3200</v>
      </c>
      <c r="G65" s="85">
        <f>G66</f>
        <v>0</v>
      </c>
      <c r="H65" s="75">
        <f t="shared" si="0"/>
        <v>0</v>
      </c>
    </row>
    <row r="66" spans="2:8" ht="25.5" customHeight="1">
      <c r="B66" s="137" t="s">
        <v>158</v>
      </c>
      <c r="C66" s="138"/>
      <c r="D66" s="139"/>
      <c r="E66" s="55" t="s">
        <v>101</v>
      </c>
      <c r="F66" s="67">
        <f>F67</f>
        <v>3200</v>
      </c>
      <c r="G66" s="85">
        <f>G67</f>
        <v>0</v>
      </c>
      <c r="H66" s="75">
        <f t="shared" si="0"/>
        <v>0</v>
      </c>
    </row>
    <row r="67" spans="2:8" ht="15" customHeight="1">
      <c r="B67" s="46">
        <v>37</v>
      </c>
      <c r="C67" s="47"/>
      <c r="D67" s="48"/>
      <c r="E67" s="48" t="s">
        <v>115</v>
      </c>
      <c r="F67" s="67">
        <v>3200</v>
      </c>
      <c r="G67" s="85">
        <v>0</v>
      </c>
      <c r="H67" s="75">
        <f t="shared" si="0"/>
        <v>0</v>
      </c>
    </row>
    <row r="68" spans="2:8">
      <c r="B68" s="90" t="s">
        <v>166</v>
      </c>
      <c r="C68" s="91"/>
      <c r="D68" s="92"/>
      <c r="E68" s="72" t="s">
        <v>167</v>
      </c>
      <c r="F68" s="67">
        <f>F69</f>
        <v>1038</v>
      </c>
      <c r="G68" s="85">
        <v>0</v>
      </c>
      <c r="H68" s="75">
        <f t="shared" si="0"/>
        <v>0</v>
      </c>
    </row>
    <row r="69" spans="2:8" ht="26.25" customHeight="1">
      <c r="B69" s="137" t="s">
        <v>158</v>
      </c>
      <c r="C69" s="138"/>
      <c r="D69" s="139"/>
      <c r="E69" s="55" t="s">
        <v>101</v>
      </c>
      <c r="F69" s="67">
        <f>F70</f>
        <v>1038</v>
      </c>
      <c r="G69" s="85">
        <f>G70</f>
        <v>0</v>
      </c>
      <c r="H69" s="75">
        <f t="shared" si="0"/>
        <v>0</v>
      </c>
    </row>
    <row r="70" spans="2:8">
      <c r="B70" s="46">
        <v>32</v>
      </c>
      <c r="C70" s="70"/>
      <c r="D70" s="54"/>
      <c r="E70" s="48" t="s">
        <v>10</v>
      </c>
      <c r="F70" s="67">
        <v>1038</v>
      </c>
      <c r="G70" s="85">
        <v>0</v>
      </c>
      <c r="H70" s="75">
        <f t="shared" si="0"/>
        <v>0</v>
      </c>
    </row>
    <row r="71" spans="2:8">
      <c r="B71" s="128" t="s">
        <v>116</v>
      </c>
      <c r="C71" s="129"/>
      <c r="D71" s="130"/>
      <c r="E71" s="72" t="s">
        <v>117</v>
      </c>
      <c r="F71" s="67">
        <f>F72</f>
        <v>5000</v>
      </c>
      <c r="G71" s="85">
        <f>G72</f>
        <v>0</v>
      </c>
      <c r="H71" s="75">
        <f t="shared" si="0"/>
        <v>0</v>
      </c>
    </row>
    <row r="72" spans="2:8" ht="30.75" customHeight="1">
      <c r="B72" s="125" t="s">
        <v>108</v>
      </c>
      <c r="C72" s="126"/>
      <c r="D72" s="127"/>
      <c r="E72" s="55" t="s">
        <v>155</v>
      </c>
      <c r="F72" s="67">
        <f>F73</f>
        <v>5000</v>
      </c>
      <c r="G72" s="85">
        <f>G73</f>
        <v>0</v>
      </c>
      <c r="H72" s="75">
        <f t="shared" si="0"/>
        <v>0</v>
      </c>
    </row>
    <row r="73" spans="2:8" ht="15" customHeight="1">
      <c r="B73" s="73">
        <v>42</v>
      </c>
      <c r="C73" s="59"/>
      <c r="D73" s="55"/>
      <c r="E73" s="48" t="s">
        <v>118</v>
      </c>
      <c r="F73" s="67">
        <v>5000</v>
      </c>
      <c r="G73" s="85">
        <v>0</v>
      </c>
      <c r="H73" s="75">
        <f t="shared" si="0"/>
        <v>0</v>
      </c>
    </row>
    <row r="74" spans="2:8">
      <c r="B74" s="128" t="s">
        <v>124</v>
      </c>
      <c r="C74" s="129"/>
      <c r="D74" s="130"/>
      <c r="E74" s="72" t="s">
        <v>125</v>
      </c>
      <c r="F74" s="67">
        <f>F75+F77+F79</f>
        <v>1275</v>
      </c>
      <c r="G74" s="85">
        <f>G77+G79</f>
        <v>0</v>
      </c>
      <c r="H74" s="75">
        <f t="shared" ref="H74:H100" si="1">G74/F74*100</f>
        <v>0</v>
      </c>
    </row>
    <row r="75" spans="2:8" ht="30" customHeight="1">
      <c r="B75" s="125" t="s">
        <v>182</v>
      </c>
      <c r="C75" s="126"/>
      <c r="D75" s="127"/>
      <c r="E75" s="55" t="s">
        <v>183</v>
      </c>
      <c r="F75" s="67">
        <f>F76</f>
        <v>113</v>
      </c>
      <c r="G75" s="85">
        <f>G76</f>
        <v>0</v>
      </c>
      <c r="H75" s="75">
        <f t="shared" si="1"/>
        <v>0</v>
      </c>
    </row>
    <row r="76" spans="2:8">
      <c r="B76" s="74">
        <v>32</v>
      </c>
      <c r="C76" s="79"/>
      <c r="D76" s="80"/>
      <c r="E76" s="48" t="s">
        <v>10</v>
      </c>
      <c r="F76" s="67">
        <v>113</v>
      </c>
      <c r="G76" s="85">
        <v>0</v>
      </c>
      <c r="H76" s="75">
        <f t="shared" si="1"/>
        <v>0</v>
      </c>
    </row>
    <row r="77" spans="2:8" ht="27" customHeight="1">
      <c r="B77" s="125" t="s">
        <v>126</v>
      </c>
      <c r="C77" s="126"/>
      <c r="D77" s="127"/>
      <c r="E77" s="55" t="s">
        <v>127</v>
      </c>
      <c r="F77" s="67">
        <f>F78</f>
        <v>1000</v>
      </c>
      <c r="G77" s="85">
        <f>G78</f>
        <v>0</v>
      </c>
      <c r="H77" s="75">
        <f t="shared" si="1"/>
        <v>0</v>
      </c>
    </row>
    <row r="78" spans="2:8" ht="15" customHeight="1">
      <c r="B78" s="74">
        <v>32</v>
      </c>
      <c r="C78" s="57"/>
      <c r="D78" s="58"/>
      <c r="E78" s="48" t="s">
        <v>10</v>
      </c>
      <c r="F78" s="67">
        <v>1000</v>
      </c>
      <c r="G78" s="85">
        <v>0</v>
      </c>
      <c r="H78" s="75">
        <f t="shared" si="1"/>
        <v>0</v>
      </c>
    </row>
    <row r="79" spans="2:8" ht="25.5" customHeight="1">
      <c r="B79" s="125" t="s">
        <v>164</v>
      </c>
      <c r="C79" s="126"/>
      <c r="D79" s="127"/>
      <c r="E79" s="55" t="s">
        <v>165</v>
      </c>
      <c r="F79" s="67">
        <f>F80</f>
        <v>162</v>
      </c>
      <c r="G79" s="85">
        <v>0</v>
      </c>
      <c r="H79" s="75">
        <f t="shared" si="1"/>
        <v>0</v>
      </c>
    </row>
    <row r="80" spans="2:8">
      <c r="B80" s="74">
        <v>32</v>
      </c>
      <c r="C80" s="47"/>
      <c r="D80" s="48"/>
      <c r="E80" s="48" t="s">
        <v>10</v>
      </c>
      <c r="F80" s="67">
        <v>162</v>
      </c>
      <c r="G80" s="85">
        <v>0</v>
      </c>
      <c r="H80" s="75">
        <f t="shared" si="1"/>
        <v>0</v>
      </c>
    </row>
    <row r="81" spans="2:8">
      <c r="B81" s="128" t="s">
        <v>124</v>
      </c>
      <c r="C81" s="129"/>
      <c r="D81" s="130"/>
      <c r="E81" s="72" t="s">
        <v>168</v>
      </c>
      <c r="F81" s="67">
        <f>F82</f>
        <v>500</v>
      </c>
      <c r="G81" s="85">
        <f>G82</f>
        <v>0</v>
      </c>
      <c r="H81" s="75">
        <f t="shared" si="1"/>
        <v>0</v>
      </c>
    </row>
    <row r="82" spans="2:8" ht="27" customHeight="1">
      <c r="B82" s="125" t="s">
        <v>161</v>
      </c>
      <c r="C82" s="126"/>
      <c r="D82" s="127"/>
      <c r="E82" s="55" t="s">
        <v>162</v>
      </c>
      <c r="F82" s="67">
        <v>500</v>
      </c>
      <c r="G82" s="85">
        <v>0</v>
      </c>
      <c r="H82" s="75">
        <f t="shared" si="1"/>
        <v>0</v>
      </c>
    </row>
    <row r="83" spans="2:8">
      <c r="B83" s="131">
        <v>32</v>
      </c>
      <c r="C83" s="132"/>
      <c r="D83" s="133"/>
      <c r="E83" s="55" t="s">
        <v>10</v>
      </c>
      <c r="F83" s="67">
        <v>500</v>
      </c>
      <c r="G83" s="85">
        <v>0</v>
      </c>
      <c r="H83" s="75">
        <f t="shared" si="1"/>
        <v>0</v>
      </c>
    </row>
    <row r="84" spans="2:8">
      <c r="B84" s="128" t="s">
        <v>119</v>
      </c>
      <c r="C84" s="129"/>
      <c r="D84" s="130"/>
      <c r="E84" s="72" t="s">
        <v>120</v>
      </c>
      <c r="F84" s="67">
        <f>F85</f>
        <v>10474</v>
      </c>
      <c r="G84" s="85">
        <f>G85</f>
        <v>4718.37</v>
      </c>
      <c r="H84" s="75">
        <f t="shared" si="1"/>
        <v>45.048405575711286</v>
      </c>
    </row>
    <row r="85" spans="2:8" ht="29.25" customHeight="1">
      <c r="B85" s="125" t="s">
        <v>108</v>
      </c>
      <c r="C85" s="126"/>
      <c r="D85" s="127"/>
      <c r="E85" s="55" t="s">
        <v>121</v>
      </c>
      <c r="F85" s="67">
        <f>F86</f>
        <v>10474</v>
      </c>
      <c r="G85" s="85">
        <f>G86</f>
        <v>4718.37</v>
      </c>
      <c r="H85" s="75">
        <f t="shared" si="1"/>
        <v>45.048405575711286</v>
      </c>
    </row>
    <row r="86" spans="2:8" ht="18" customHeight="1">
      <c r="B86" s="46">
        <v>32</v>
      </c>
      <c r="C86" s="47"/>
      <c r="D86" s="48"/>
      <c r="E86" s="48" t="s">
        <v>10</v>
      </c>
      <c r="F86" s="67">
        <v>10474</v>
      </c>
      <c r="G86" s="85">
        <f>G87</f>
        <v>4718.37</v>
      </c>
      <c r="H86" s="75">
        <f t="shared" si="1"/>
        <v>45.048405575711286</v>
      </c>
    </row>
    <row r="87" spans="2:8">
      <c r="B87" s="46"/>
      <c r="C87" s="47">
        <v>3222</v>
      </c>
      <c r="D87" s="48"/>
      <c r="E87" s="48" t="s">
        <v>157</v>
      </c>
      <c r="F87" s="67"/>
      <c r="G87" s="85">
        <v>4718.37</v>
      </c>
      <c r="H87" s="75"/>
    </row>
    <row r="88" spans="2:8">
      <c r="B88" s="128" t="s">
        <v>122</v>
      </c>
      <c r="C88" s="129"/>
      <c r="D88" s="130"/>
      <c r="E88" s="72" t="s">
        <v>123</v>
      </c>
      <c r="F88" s="67">
        <f>F89</f>
        <v>77</v>
      </c>
      <c r="G88" s="85">
        <f>G89</f>
        <v>0</v>
      </c>
      <c r="H88" s="75">
        <f t="shared" si="1"/>
        <v>0</v>
      </c>
    </row>
    <row r="89" spans="2:8" ht="30.75" customHeight="1">
      <c r="B89" s="125" t="s">
        <v>108</v>
      </c>
      <c r="C89" s="126"/>
      <c r="D89" s="127"/>
      <c r="E89" s="55" t="s">
        <v>121</v>
      </c>
      <c r="F89" s="67">
        <f>F90</f>
        <v>77</v>
      </c>
      <c r="G89" s="85">
        <f>G90</f>
        <v>0</v>
      </c>
      <c r="H89" s="75">
        <f t="shared" si="1"/>
        <v>0</v>
      </c>
    </row>
    <row r="90" spans="2:8" ht="15" customHeight="1">
      <c r="B90" s="46">
        <v>38</v>
      </c>
      <c r="C90" s="47"/>
      <c r="D90" s="48"/>
      <c r="E90" s="48" t="s">
        <v>52</v>
      </c>
      <c r="F90" s="67">
        <v>77</v>
      </c>
      <c r="G90" s="85">
        <v>0</v>
      </c>
      <c r="H90" s="75">
        <f t="shared" si="1"/>
        <v>0</v>
      </c>
    </row>
    <row r="91" spans="2:8">
      <c r="B91" s="119" t="s">
        <v>189</v>
      </c>
      <c r="C91" s="120"/>
      <c r="D91" s="120"/>
      <c r="E91" s="121"/>
      <c r="F91" s="84">
        <f>SUM(F92:F100)</f>
        <v>730746.76</v>
      </c>
      <c r="G91" s="85">
        <f>SUM(G92:G100)</f>
        <v>345659.15</v>
      </c>
      <c r="H91" s="75">
        <f t="shared" si="1"/>
        <v>47.302180306622233</v>
      </c>
    </row>
    <row r="92" spans="2:8">
      <c r="B92" s="122">
        <v>11</v>
      </c>
      <c r="C92" s="123"/>
      <c r="D92" s="124"/>
      <c r="E92" s="83" t="s">
        <v>101</v>
      </c>
      <c r="F92" s="67">
        <v>9119</v>
      </c>
      <c r="G92" s="85">
        <v>1855.32</v>
      </c>
      <c r="H92" s="75">
        <f t="shared" si="1"/>
        <v>20.345651935519246</v>
      </c>
    </row>
    <row r="93" spans="2:8">
      <c r="B93" s="122">
        <v>32</v>
      </c>
      <c r="C93" s="123"/>
      <c r="D93" s="124"/>
      <c r="E93" s="83" t="s">
        <v>185</v>
      </c>
      <c r="F93" s="67">
        <v>500</v>
      </c>
      <c r="G93" s="85">
        <v>0</v>
      </c>
      <c r="H93" s="75">
        <f t="shared" si="1"/>
        <v>0</v>
      </c>
    </row>
    <row r="94" spans="2:8">
      <c r="B94" s="116">
        <v>43</v>
      </c>
      <c r="C94" s="117"/>
      <c r="D94" s="118"/>
      <c r="E94" s="83" t="s">
        <v>183</v>
      </c>
      <c r="F94" s="67">
        <v>113.09</v>
      </c>
      <c r="G94" s="85">
        <v>0</v>
      </c>
      <c r="H94" s="75">
        <f t="shared" si="1"/>
        <v>0</v>
      </c>
    </row>
    <row r="95" spans="2:8">
      <c r="B95" s="116">
        <v>44</v>
      </c>
      <c r="C95" s="117"/>
      <c r="D95" s="118"/>
      <c r="E95" s="83" t="s">
        <v>107</v>
      </c>
      <c r="F95" s="67">
        <v>75845</v>
      </c>
      <c r="G95" s="85">
        <v>40689.74</v>
      </c>
      <c r="H95" s="75">
        <f t="shared" si="1"/>
        <v>53.648546377480386</v>
      </c>
    </row>
    <row r="96" spans="2:8">
      <c r="B96" s="116">
        <v>56</v>
      </c>
      <c r="C96" s="117"/>
      <c r="D96" s="118"/>
      <c r="E96" s="83" t="s">
        <v>103</v>
      </c>
      <c r="F96" s="67">
        <v>3635</v>
      </c>
      <c r="G96" s="85">
        <v>2106.58</v>
      </c>
      <c r="H96" s="75">
        <f t="shared" si="1"/>
        <v>57.952682255845943</v>
      </c>
    </row>
    <row r="97" spans="2:8">
      <c r="B97" s="116">
        <v>58</v>
      </c>
      <c r="C97" s="117"/>
      <c r="D97" s="118"/>
      <c r="E97" s="83" t="s">
        <v>186</v>
      </c>
      <c r="F97" s="67">
        <v>639981</v>
      </c>
      <c r="G97" s="85">
        <v>301007.51</v>
      </c>
      <c r="H97" s="75">
        <f t="shared" si="1"/>
        <v>47.033819754023945</v>
      </c>
    </row>
    <row r="98" spans="2:8">
      <c r="B98" s="116">
        <v>58</v>
      </c>
      <c r="C98" s="117"/>
      <c r="D98" s="118"/>
      <c r="E98" s="83" t="s">
        <v>187</v>
      </c>
      <c r="F98" s="67">
        <v>392.12</v>
      </c>
      <c r="G98" s="85">
        <v>0</v>
      </c>
      <c r="H98" s="75">
        <f t="shared" si="1"/>
        <v>0</v>
      </c>
    </row>
    <row r="99" spans="2:8">
      <c r="B99" s="116">
        <v>62</v>
      </c>
      <c r="C99" s="117"/>
      <c r="D99" s="118"/>
      <c r="E99" s="83" t="s">
        <v>188</v>
      </c>
      <c r="F99" s="67">
        <v>1000</v>
      </c>
      <c r="G99" s="85">
        <v>0</v>
      </c>
      <c r="H99" s="75">
        <f t="shared" si="1"/>
        <v>0</v>
      </c>
    </row>
    <row r="100" spans="2:8">
      <c r="B100" s="116">
        <v>62</v>
      </c>
      <c r="C100" s="117"/>
      <c r="D100" s="118"/>
      <c r="E100" s="83" t="s">
        <v>165</v>
      </c>
      <c r="F100" s="67">
        <v>161.55000000000001</v>
      </c>
      <c r="G100" s="85">
        <v>0</v>
      </c>
      <c r="H100" s="75">
        <f t="shared" si="1"/>
        <v>0</v>
      </c>
    </row>
  </sheetData>
  <mergeCells count="49">
    <mergeCell ref="B75:D75"/>
    <mergeCell ref="B72:D72"/>
    <mergeCell ref="B61:D61"/>
    <mergeCell ref="B65:D65"/>
    <mergeCell ref="B71:D71"/>
    <mergeCell ref="B64:D64"/>
    <mergeCell ref="B58:D58"/>
    <mergeCell ref="B27:D27"/>
    <mergeCell ref="B26:D26"/>
    <mergeCell ref="B28:D28"/>
    <mergeCell ref="B29:D29"/>
    <mergeCell ref="B30:D30"/>
    <mergeCell ref="B19:D19"/>
    <mergeCell ref="B10:D10"/>
    <mergeCell ref="B11:D11"/>
    <mergeCell ref="B17:D17"/>
    <mergeCell ref="B2:H2"/>
    <mergeCell ref="B12:D12"/>
    <mergeCell ref="B13:D13"/>
    <mergeCell ref="B4:H4"/>
    <mergeCell ref="B6:E6"/>
    <mergeCell ref="B7:E7"/>
    <mergeCell ref="B8:D8"/>
    <mergeCell ref="B89:D89"/>
    <mergeCell ref="B74:D74"/>
    <mergeCell ref="B31:D31"/>
    <mergeCell ref="B47:D47"/>
    <mergeCell ref="B60:D60"/>
    <mergeCell ref="B66:D66"/>
    <mergeCell ref="B84:D84"/>
    <mergeCell ref="B85:D85"/>
    <mergeCell ref="B88:D88"/>
    <mergeCell ref="B68:D68"/>
    <mergeCell ref="B69:D69"/>
    <mergeCell ref="B81:D81"/>
    <mergeCell ref="B79:D79"/>
    <mergeCell ref="B77:D77"/>
    <mergeCell ref="B82:D82"/>
    <mergeCell ref="B83:D83"/>
    <mergeCell ref="B91:E91"/>
    <mergeCell ref="B92:D92"/>
    <mergeCell ref="B93:D93"/>
    <mergeCell ref="B95:D95"/>
    <mergeCell ref="B96:D96"/>
    <mergeCell ref="B97:D97"/>
    <mergeCell ref="B94:D94"/>
    <mergeCell ref="B98:D98"/>
    <mergeCell ref="B99:D99"/>
    <mergeCell ref="B100:D100"/>
  </mergeCells>
  <pageMargins left="0.7" right="0.7" top="0.75" bottom="0.75" header="0.3" footer="0.3"/>
  <pageSetup paperSize="9" fitToHeight="0" orientation="landscape" r:id="rId1"/>
  <ignoredErrors>
    <ignoredError sqref="G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i prihodi prema izvoru</vt:lpstr>
      <vt:lpstr>Rashodi prema funkcijskoj k </vt:lpstr>
      <vt:lpstr>Programska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2024-07-12T07:00:57Z</cp:lastPrinted>
  <dcterms:created xsi:type="dcterms:W3CDTF">2022-08-12T12:51:27Z</dcterms:created>
  <dcterms:modified xsi:type="dcterms:W3CDTF">2024-08-01T08:43:24Z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