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835" windowHeight="798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  <sheet name="POSEBNI IZVJEŠTAJ" sheetId="12" r:id="rId6"/>
  </sheets>
  <calcPr calcId="17902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2"/>
  <c r="F42" i="7"/>
  <c r="I83" i="3"/>
  <c r="K82"/>
  <c r="J82"/>
  <c r="G8" i="8" l="1"/>
  <c r="G12"/>
  <c r="G14"/>
  <c r="G15"/>
  <c r="G16"/>
  <c r="G18"/>
  <c r="G21"/>
  <c r="G24"/>
  <c r="G27"/>
  <c r="G29"/>
  <c r="G30"/>
  <c r="G31"/>
  <c r="G32"/>
  <c r="G34"/>
  <c r="G35"/>
  <c r="F8"/>
  <c r="F12"/>
  <c r="F15"/>
  <c r="F16"/>
  <c r="F18"/>
  <c r="F21"/>
  <c r="F24"/>
  <c r="F26"/>
  <c r="F27"/>
  <c r="F30"/>
  <c r="F31"/>
  <c r="F34"/>
  <c r="F35"/>
  <c r="I76" i="3"/>
  <c r="J32"/>
  <c r="J34"/>
  <c r="J35"/>
  <c r="J37"/>
  <c r="J38"/>
  <c r="J41"/>
  <c r="J42"/>
  <c r="J43"/>
  <c r="J44"/>
  <c r="J46"/>
  <c r="J47"/>
  <c r="J48"/>
  <c r="J49"/>
  <c r="J51"/>
  <c r="J52"/>
  <c r="J53"/>
  <c r="J54"/>
  <c r="J56"/>
  <c r="J57"/>
  <c r="J60"/>
  <c r="J61"/>
  <c r="J62"/>
  <c r="J66"/>
  <c r="J67"/>
  <c r="J70"/>
  <c r="J73"/>
  <c r="J79"/>
  <c r="J14"/>
  <c r="J15"/>
  <c r="J21"/>
  <c r="J24"/>
  <c r="J30" i="1"/>
  <c r="J29"/>
  <c r="K29"/>
  <c r="G104" i="7" l="1"/>
  <c r="H104" s="1"/>
  <c r="G108"/>
  <c r="G98"/>
  <c r="H98" s="1"/>
  <c r="G101"/>
  <c r="G78"/>
  <c r="G67"/>
  <c r="H67" s="1"/>
  <c r="G73"/>
  <c r="H73" s="1"/>
  <c r="G116"/>
  <c r="H116" s="1"/>
  <c r="G112"/>
  <c r="H112" s="1"/>
  <c r="G90"/>
  <c r="H90" s="1"/>
  <c r="G83"/>
  <c r="H83" s="1"/>
  <c r="G50"/>
  <c r="H50" s="1"/>
  <c r="G44"/>
  <c r="H44" s="1"/>
  <c r="G107" l="1"/>
  <c r="G106" s="1"/>
  <c r="H108"/>
  <c r="G77"/>
  <c r="H78"/>
  <c r="G97"/>
  <c r="G66"/>
  <c r="G39"/>
  <c r="H39" s="1"/>
  <c r="G32"/>
  <c r="H32" s="1"/>
  <c r="G29"/>
  <c r="H29" s="1"/>
  <c r="G17" l="1"/>
  <c r="H17" s="1"/>
  <c r="G11"/>
  <c r="H11" s="1"/>
  <c r="G16"/>
  <c r="H16" s="1"/>
  <c r="G28"/>
  <c r="F9"/>
  <c r="F107"/>
  <c r="F106" s="1"/>
  <c r="H106" s="1"/>
  <c r="F97"/>
  <c r="H97" s="1"/>
  <c r="F103"/>
  <c r="F28"/>
  <c r="H28" l="1"/>
  <c r="G13"/>
  <c r="H13" s="1"/>
  <c r="H107"/>
  <c r="E7" i="11"/>
  <c r="E6" s="1"/>
  <c r="D7"/>
  <c r="D6" s="1"/>
  <c r="C7"/>
  <c r="C6" s="1"/>
  <c r="E28" i="8"/>
  <c r="E13"/>
  <c r="G28" l="1"/>
  <c r="E9"/>
  <c r="E7"/>
  <c r="D28"/>
  <c r="C28"/>
  <c r="F28" s="1"/>
  <c r="D20"/>
  <c r="D13"/>
  <c r="G13" s="1"/>
  <c r="C33"/>
  <c r="C25"/>
  <c r="C22"/>
  <c r="C20"/>
  <c r="C17"/>
  <c r="C13"/>
  <c r="F13" s="1"/>
  <c r="C11"/>
  <c r="F7" l="1"/>
  <c r="C6"/>
  <c r="C19"/>
  <c r="I50" i="3"/>
  <c r="J50" s="1"/>
  <c r="I31"/>
  <c r="J31" s="1"/>
  <c r="I78"/>
  <c r="I72"/>
  <c r="H74"/>
  <c r="G74"/>
  <c r="G69"/>
  <c r="G65"/>
  <c r="G64" s="1"/>
  <c r="G59"/>
  <c r="G50"/>
  <c r="G45"/>
  <c r="G40"/>
  <c r="G39" s="1"/>
  <c r="G36"/>
  <c r="G30" s="1"/>
  <c r="G31"/>
  <c r="H11"/>
  <c r="I23"/>
  <c r="G19"/>
  <c r="G11" s="1"/>
  <c r="G81" s="1"/>
  <c r="I20"/>
  <c r="I16"/>
  <c r="G13"/>
  <c r="G12" s="1"/>
  <c r="J16" i="1"/>
  <c r="J19"/>
  <c r="J20"/>
  <c r="H15"/>
  <c r="G18"/>
  <c r="G15"/>
  <c r="I19" i="3" l="1"/>
  <c r="J20"/>
  <c r="G29"/>
  <c r="G28" s="1"/>
  <c r="G83" s="1"/>
  <c r="J83" s="1"/>
  <c r="I22"/>
  <c r="J23"/>
  <c r="I71"/>
  <c r="J72"/>
  <c r="G21" i="1"/>
  <c r="J78" i="3"/>
  <c r="I75"/>
  <c r="G10"/>
  <c r="K75" l="1"/>
  <c r="J75"/>
  <c r="K22"/>
  <c r="J22"/>
  <c r="K71"/>
  <c r="J71"/>
  <c r="K19"/>
  <c r="J19"/>
  <c r="F77" i="7"/>
  <c r="H77" s="1"/>
  <c r="G103"/>
  <c r="G94"/>
  <c r="H94" s="1"/>
  <c r="H103" l="1"/>
  <c r="G18"/>
  <c r="H18" s="1"/>
  <c r="E17" i="8"/>
  <c r="F17" l="1"/>
  <c r="F96" i="7"/>
  <c r="F111"/>
  <c r="F110" s="1"/>
  <c r="G111"/>
  <c r="E11" i="8"/>
  <c r="F11" l="1"/>
  <c r="H111" i="7"/>
  <c r="G110"/>
  <c r="H110" s="1"/>
  <c r="E33" i="8"/>
  <c r="E22"/>
  <c r="F49" i="7"/>
  <c r="F43"/>
  <c r="G64"/>
  <c r="H64" s="1"/>
  <c r="F66"/>
  <c r="H66" s="1"/>
  <c r="G115"/>
  <c r="F115"/>
  <c r="F114" s="1"/>
  <c r="G93"/>
  <c r="F93"/>
  <c r="F92" s="1"/>
  <c r="G89"/>
  <c r="F89"/>
  <c r="F88" s="1"/>
  <c r="F82"/>
  <c r="F81" s="1"/>
  <c r="F41" s="1"/>
  <c r="G35"/>
  <c r="H35" s="1"/>
  <c r="G26"/>
  <c r="H26" s="1"/>
  <c r="G22"/>
  <c r="H22" s="1"/>
  <c r="F34"/>
  <c r="F21"/>
  <c r="E25" i="8"/>
  <c r="E20"/>
  <c r="D33"/>
  <c r="D22"/>
  <c r="D25"/>
  <c r="D7"/>
  <c r="G7" s="1"/>
  <c r="D17"/>
  <c r="G17" s="1"/>
  <c r="D11"/>
  <c r="G11" s="1"/>
  <c r="G22" l="1"/>
  <c r="F22"/>
  <c r="G20"/>
  <c r="F20"/>
  <c r="G25"/>
  <c r="F25"/>
  <c r="G33"/>
  <c r="F33"/>
  <c r="H89" i="7"/>
  <c r="H93"/>
  <c r="G15"/>
  <c r="H15" s="1"/>
  <c r="H115"/>
  <c r="F87"/>
  <c r="F20"/>
  <c r="F19" s="1"/>
  <c r="D6" i="8"/>
  <c r="G34" i="7"/>
  <c r="G88"/>
  <c r="H88" s="1"/>
  <c r="G82"/>
  <c r="H82" s="1"/>
  <c r="G96"/>
  <c r="H96" s="1"/>
  <c r="G114"/>
  <c r="H114" s="1"/>
  <c r="G43"/>
  <c r="G92"/>
  <c r="H92" s="1"/>
  <c r="E19" i="8"/>
  <c r="G49" i="7"/>
  <c r="G21"/>
  <c r="H21" s="1"/>
  <c r="D19" i="8"/>
  <c r="G19" l="1"/>
  <c r="F19"/>
  <c r="H49" i="7"/>
  <c r="G12"/>
  <c r="H12" s="1"/>
  <c r="H34"/>
  <c r="G14"/>
  <c r="H14" s="1"/>
  <c r="G42"/>
  <c r="H42" s="1"/>
  <c r="H43"/>
  <c r="G10"/>
  <c r="G87"/>
  <c r="H87" s="1"/>
  <c r="G20"/>
  <c r="F8"/>
  <c r="G81"/>
  <c r="H81" s="1"/>
  <c r="K16" i="1"/>
  <c r="K19"/>
  <c r="K20"/>
  <c r="H18"/>
  <c r="H21" s="1"/>
  <c r="G7" i="11"/>
  <c r="G8"/>
  <c r="G6"/>
  <c r="F7"/>
  <c r="F8"/>
  <c r="H29" i="3"/>
  <c r="H28" s="1"/>
  <c r="H83" s="1"/>
  <c r="K83" s="1"/>
  <c r="H10"/>
  <c r="H81" s="1"/>
  <c r="F6" i="11"/>
  <c r="E6" i="8"/>
  <c r="G19" i="7" l="1"/>
  <c r="H19" s="1"/>
  <c r="H20"/>
  <c r="H10"/>
  <c r="G9"/>
  <c r="H9" s="1"/>
  <c r="G41"/>
  <c r="G8" l="1"/>
  <c r="H8" s="1"/>
  <c r="H41"/>
  <c r="G6" i="8"/>
  <c r="F6"/>
  <c r="I74" i="3"/>
  <c r="I69"/>
  <c r="I65"/>
  <c r="J65" s="1"/>
  <c r="I59"/>
  <c r="J59" s="1"/>
  <c r="I45"/>
  <c r="J45" s="1"/>
  <c r="I40"/>
  <c r="J40" s="1"/>
  <c r="I36"/>
  <c r="I30" l="1"/>
  <c r="J36"/>
  <c r="I68"/>
  <c r="J69"/>
  <c r="J74"/>
  <c r="K74"/>
  <c r="I64"/>
  <c r="I39"/>
  <c r="I13"/>
  <c r="J13" s="1"/>
  <c r="I18" i="1"/>
  <c r="J18" s="1"/>
  <c r="I15"/>
  <c r="J15" s="1"/>
  <c r="J30" i="3" l="1"/>
  <c r="K30"/>
  <c r="J68"/>
  <c r="K68"/>
  <c r="J64"/>
  <c r="K64"/>
  <c r="K39"/>
  <c r="J39"/>
  <c r="I12"/>
  <c r="I29"/>
  <c r="K15" i="1"/>
  <c r="K18"/>
  <c r="I21"/>
  <c r="J29" i="3" l="1"/>
  <c r="K29"/>
  <c r="I11"/>
  <c r="J12"/>
  <c r="K12"/>
  <c r="K21" i="1"/>
  <c r="J21"/>
  <c r="I81" i="3" l="1"/>
  <c r="J11"/>
  <c r="K11"/>
  <c r="I10"/>
  <c r="K10"/>
  <c r="J10"/>
  <c r="J28"/>
  <c r="K28"/>
  <c r="K81" l="1"/>
  <c r="J81"/>
</calcChain>
</file>

<file path=xl/sharedStrings.xml><?xml version="1.0" encoding="utf-8"?>
<sst xmlns="http://schemas.openxmlformats.org/spreadsheetml/2006/main" count="342" uniqueCount="216">
  <si>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</si>
  <si>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</si>
  <si>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</si>
  <si>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</si>
  <si>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</si>
  <si>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</si>
  <si>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</si>
  <si>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</si>
  <si>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</si>
  <si>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</si>
  <si>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</si>
  <si>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</si>
  <si>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</si>
  <si>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UKUPNI PRIHODI</t>
  </si>
  <si>
    <t>Pomoći iz inozemstva i od subjekata unutar općeg proračuna</t>
  </si>
  <si>
    <t>Plaće za redovan rad</t>
  </si>
  <si>
    <t>Naknade troškova zaposlenima</t>
  </si>
  <si>
    <t>Službena putovanja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</si>
  <si>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</si>
  <si>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</si>
  <si>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</si>
  <si>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</si>
  <si>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</si>
  <si>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</si>
  <si>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</si>
  <si>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</si>
  <si>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</si>
  <si>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</si>
  <si>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</si>
  <si>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</si>
  <si>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</si>
  <si>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</si>
  <si>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</si>
  <si>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</si>
  <si>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</si>
  <si>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</si>
  <si>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</si>
  <si>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</si>
  <si>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</si>
  <si>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</si>
  <si>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>OSTVARENJE/
IZVRŠENJE 
2022.</t>
  </si>
  <si>
    <t>OSTVARENJE/
IZVRŠENJE 
2023.</t>
  </si>
  <si>
    <t>Tekuće pomoći proračunskim korisnicima iz proračuna koji ih nije nadležan</t>
  </si>
  <si>
    <t>Kapitalne pomoći proračunskim korisnicima iz proračuna koji ih nije nadležan</t>
  </si>
  <si>
    <t>Pomoći proračunskim korisnicima iz proračuna koji im nije nadležan</t>
  </si>
  <si>
    <t>Tekuće donacije</t>
  </si>
  <si>
    <t>Prihodi iz nadležnog proračuna i od HZZO-a na temelju ugovornih obveza</t>
  </si>
  <si>
    <t>Prihodi iz nadležnog proračuna za financiranje redovne djelatnosti proračunskih korisnika</t>
  </si>
  <si>
    <t>Plaće za posebne uvjete rada</t>
  </si>
  <si>
    <t>Ostali rashodi za zaposlene</t>
  </si>
  <si>
    <t>Doprinosi na plaću</t>
  </si>
  <si>
    <t>Doprinosi za obvezno zdravstveno osiguranje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</si>
  <si>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</si>
  <si>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</si>
  <si>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</si>
  <si>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</si>
  <si>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</si>
  <si>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</si>
  <si>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</si>
  <si>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</si>
  <si>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</si>
  <si>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</si>
  <si>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</si>
  <si>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</si>
  <si>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</si>
  <si>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</si>
  <si>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</si>
  <si>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</si>
  <si>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</si>
  <si>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Zakupnine i najamnine</t>
  </si>
  <si>
    <t>Ostale nespomenuti rashodi poslovanja</t>
  </si>
  <si>
    <t>Članarine i norme</t>
  </si>
  <si>
    <t>Pristojbe i naknade</t>
  </si>
  <si>
    <t>Troškovi sudskih postupaka</t>
  </si>
  <si>
    <t xml:space="preserve">Ostali nespomenuti rashodi poslovanja </t>
  </si>
  <si>
    <t>Ostali financijski rashodi</t>
  </si>
  <si>
    <t>Financijski rashodi</t>
  </si>
  <si>
    <t>Bankarske usluge i usluge platnog prometa</t>
  </si>
  <si>
    <t xml:space="preserve">Zatezne kamate </t>
  </si>
  <si>
    <t>Naknade građanima i kućanstvima na temelju osiguranja i druge naknade</t>
  </si>
  <si>
    <t>Naknade građanima i kućanstvima u naravi</t>
  </si>
  <si>
    <t xml:space="preserve">Ostale naknade građanima i kućanstvima iz proračuna </t>
  </si>
  <si>
    <t>Ostali rashodi</t>
  </si>
  <si>
    <t>Tekuće donacije u naravi</t>
  </si>
  <si>
    <t>Rashodi za nabavu proizvedene dugotrajne imovine</t>
  </si>
  <si>
    <t>Knjige, umjetnička djela i ostale izložbene vrijednosti</t>
  </si>
  <si>
    <t>Knjige</t>
  </si>
  <si>
    <t>Prihodi iz nadležnog proračuna za financiranje rashoda poslovanja</t>
  </si>
  <si>
    <t>44 Decentralizirana sredstva</t>
  </si>
  <si>
    <t>58 Ostale pomoći prorač.k.</t>
  </si>
  <si>
    <t>62 Donacije</t>
  </si>
  <si>
    <t>5 Pomoći</t>
  </si>
  <si>
    <t>6 Donacije</t>
  </si>
  <si>
    <t>IZVORNI PLAN / REBALANS 2023.</t>
  </si>
  <si>
    <t>IZVRŠENJE 
2023.</t>
  </si>
  <si>
    <t>09 Obrazovanje</t>
  </si>
  <si>
    <t>091 Predškolsko i osnovnoškolsko obrazovanje</t>
  </si>
  <si>
    <t>Osnovna škola "Braća Glumac"</t>
  </si>
  <si>
    <t>PROGRAM 1206</t>
  </si>
  <si>
    <t>Tekući projekt T120602</t>
  </si>
  <si>
    <t>Izvor financiranja 1.1.1.</t>
  </si>
  <si>
    <t>Opći prihodi i primici</t>
  </si>
  <si>
    <t>Izvor financiranja 5.6.1.</t>
  </si>
  <si>
    <t>Fondovi EU</t>
  </si>
  <si>
    <t>PROGRAM 1207</t>
  </si>
  <si>
    <t>Zakonski standard ustanova u obrazovanju</t>
  </si>
  <si>
    <t>Aktivnost A120701</t>
  </si>
  <si>
    <t>Decentralizirana sredstva</t>
  </si>
  <si>
    <t>Izvor financiranja 5.8.1.</t>
  </si>
  <si>
    <t>Ostale pom.prorač.kor.</t>
  </si>
  <si>
    <t xml:space="preserve">Rashodi za zaposlene </t>
  </si>
  <si>
    <t>Aktivnost A120702</t>
  </si>
  <si>
    <t>Investicijska ulaganja u OŠ</t>
  </si>
  <si>
    <t>Izvor financiranja 4.4.1.</t>
  </si>
  <si>
    <t>Aktivnost A120801</t>
  </si>
  <si>
    <t>Naknade građanima i kućanstvima</t>
  </si>
  <si>
    <t>Aktivnost A120808</t>
  </si>
  <si>
    <t>Nabava udžbenika za učenike OŠ</t>
  </si>
  <si>
    <t>Aktivnost A120818</t>
  </si>
  <si>
    <t>Organizacija prehrane u OŠ</t>
  </si>
  <si>
    <t>Ostale pomoći prorač.korisnici</t>
  </si>
  <si>
    <t>Aktivnost A120819</t>
  </si>
  <si>
    <t>Opkskrba higijenskim potrepštinama</t>
  </si>
  <si>
    <t>Aktivnost A120810</t>
  </si>
  <si>
    <t>Ostale aktivnosti OŠ</t>
  </si>
  <si>
    <t>Izvor financiranja 6.2.1.</t>
  </si>
  <si>
    <t xml:space="preserve">Donacije </t>
  </si>
  <si>
    <t>5=4/2*100</t>
  </si>
  <si>
    <t>6=4/3*100</t>
  </si>
  <si>
    <t>RKP: 12296</t>
  </si>
  <si>
    <t>4 Prihodi za posebne namjene</t>
  </si>
  <si>
    <t>Prihodi</t>
  </si>
  <si>
    <t>Višak/manjak prihoda preneseni</t>
  </si>
  <si>
    <t>Rashodi</t>
  </si>
  <si>
    <t>Dolac 11</t>
  </si>
  <si>
    <t>20290 Lastovo</t>
  </si>
  <si>
    <t>OIB: 80382692021</t>
  </si>
  <si>
    <t>RKP: 03324117</t>
  </si>
  <si>
    <t xml:space="preserve">EU projekti </t>
  </si>
  <si>
    <t>56 Fondovi EU</t>
  </si>
  <si>
    <t>32 Vlastiti prihodi - prenesena sredstva</t>
  </si>
  <si>
    <t>43  Prihodi za posebne namjene - prenesena sredstva</t>
  </si>
  <si>
    <t>58 Ostale pomoći prorač.k. - prenesena sredstva</t>
  </si>
  <si>
    <t>62 Donacije - prenesena sredstva</t>
  </si>
  <si>
    <t xml:space="preserve">32 Vlastiti prihodi </t>
  </si>
  <si>
    <t xml:space="preserve">62 Donacije </t>
  </si>
  <si>
    <t>Redovno poslovanje škole</t>
  </si>
  <si>
    <t>Izvor  financiranja
4.4.1.</t>
  </si>
  <si>
    <t>4=3/2*100</t>
  </si>
  <si>
    <t>Europski soc.fond Zajedno možemo sve vol 6/7 pomoćnik u nastavi</t>
  </si>
  <si>
    <t>PROGRAM 1208</t>
  </si>
  <si>
    <t>Pogram ustanova u obrazovanju iznad zakonskog standarda</t>
  </si>
  <si>
    <t>Ostale naknade iz proračuna u naravi</t>
  </si>
  <si>
    <t>Ostale pomoći pror. Korisnicima</t>
  </si>
  <si>
    <t xml:space="preserve">Materijal i dijelovi za tekuće i investicijsko održavanje </t>
  </si>
  <si>
    <t>Namirnice</t>
  </si>
  <si>
    <t>Izvor financiranja
1.1.1.</t>
  </si>
  <si>
    <t>Plaća za posebne uvjete rada</t>
  </si>
  <si>
    <t>UKUPNO</t>
  </si>
  <si>
    <t>Izvor financiranja 5.8.2.</t>
  </si>
  <si>
    <t>Izvor financiranja 6.2.2.</t>
  </si>
  <si>
    <t>Donacije - prenesena sredstva</t>
  </si>
  <si>
    <t>Vlastiti prihodi - prenesena sredstva</t>
  </si>
  <si>
    <t>Izvor financiranja
3.2.2.</t>
  </si>
  <si>
    <t>Dodatne djelatnosti OŠ</t>
  </si>
  <si>
    <t>OSTVARENJE /
IZVRŠENJE 
2023.</t>
  </si>
  <si>
    <t>Ostale pomoći prorač.k. - prenesena sredstva</t>
  </si>
  <si>
    <t>IZVJEŠTAJ O IZVRŠENJU FINANCIJSKOG PLANA PRORAČUNSKOG KORISNIKA JEDINICE LOKALNE I PODRUČNE (REGIONALNE) SAMOUPRAVE ZA 2024. GODINU</t>
  </si>
  <si>
    <t>IZVORNI PLAN / REBALANS 
2024.</t>
  </si>
  <si>
    <t>OSTVARENJE /
IZVRŠENJE 
2024.</t>
  </si>
  <si>
    <t>IZVORNI PLAN/
REBALANS 2024.</t>
  </si>
  <si>
    <t>OSTVARENJE/
IZVRŠENJE 
2024.</t>
  </si>
  <si>
    <t>Prihodi od financijske imovine</t>
  </si>
  <si>
    <t>Kamate na oročena sredstva i depozite po viđenju</t>
  </si>
  <si>
    <t>Plaće za prekovremeni rad</t>
  </si>
  <si>
    <t>Postrojenja i oprema</t>
  </si>
  <si>
    <t>Uređaji, strojevi i oprema za ostale namjene</t>
  </si>
  <si>
    <t>OSTVARENJE/
IZVRŠENJE 2023.</t>
  </si>
  <si>
    <t>IZVORNI PLAN /
REBALANS 2024.</t>
  </si>
  <si>
    <t>52 Ostale pomoći</t>
  </si>
  <si>
    <t>IZVORNI PLAN / REBALANS 2024.</t>
  </si>
  <si>
    <t>IZVRŠENJE 
2024.</t>
  </si>
  <si>
    <t xml:space="preserve"> IZVRŠENJE 
2024.</t>
  </si>
  <si>
    <t>Izvor 11</t>
  </si>
  <si>
    <t>Izvor 32</t>
  </si>
  <si>
    <t>Vlastiti prihodi PK - prenesena sredstva</t>
  </si>
  <si>
    <t>Izvor 44</t>
  </si>
  <si>
    <t>Izvor 52</t>
  </si>
  <si>
    <t>Ostale pomoći</t>
  </si>
  <si>
    <t>Izvor 56</t>
  </si>
  <si>
    <t>Izvor 58</t>
  </si>
  <si>
    <t>Ostale pomoći PK</t>
  </si>
  <si>
    <t>Ostale pomoći PK - prenesena sredstva</t>
  </si>
  <si>
    <t>Izvor 62</t>
  </si>
  <si>
    <t>Donacije PK</t>
  </si>
  <si>
    <t>Donacije PK- prenesena sredstva</t>
  </si>
  <si>
    <t>Izvor financiranja 5.2.1.</t>
  </si>
  <si>
    <t>Financiranje radnih materijala za učenike osnovih škola</t>
  </si>
  <si>
    <t>Ostali nespomenuti rashodi poslovanja</t>
  </si>
  <si>
    <t xml:space="preserve">Ostali rashodi </t>
  </si>
  <si>
    <t>IZVORNI PLAN / REBALANS
 2024.</t>
  </si>
  <si>
    <t>OSTVARENJE/IZVRŠENJE 
2024.</t>
  </si>
  <si>
    <t>Prihodi od imovine</t>
  </si>
  <si>
    <t>POSEBNI IZVJEŠTAJ</t>
  </si>
  <si>
    <t xml:space="preserve">IZVJEŠTAJ O STANJU DOSPJELIH OBVEZA </t>
  </si>
  <si>
    <t>Naziv dobavljača/broj računa</t>
  </si>
  <si>
    <t>Ukupno:</t>
  </si>
  <si>
    <t>Studenac d.o.o.   /  64/T211/9901</t>
  </si>
  <si>
    <t>Stanje nepodmirenih dospjelih obveza na dan 31.12.2024. u eurima</t>
  </si>
  <si>
    <t>Studenac d.o.o.   /  66/T211/9901</t>
  </si>
  <si>
    <t>Studenac d.o.o.  /  70/T211/9901</t>
  </si>
  <si>
    <t>Studenac d.o.o.  /  71/T211/9901</t>
  </si>
  <si>
    <t>Studenac d.o.o.  /  74/T211/9901</t>
  </si>
  <si>
    <t>Prihodi od prodaje proizvoda i robe te pruženih usluga i prihodi od donacija te povrati po protestiranim jamstvima</t>
  </si>
  <si>
    <t>Donacije od pravnih i fizičkih osoba izvan općeh proračuna i povrat donacija po protestiranim jamstvima</t>
  </si>
  <si>
    <t>Plaće (bruto)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</si>
</sst>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al"/>
      <charset val="238"/>
    </font>
    <font>
      <sz val="12"/>
      <color theme="1"/>
      <name val="Ariel"/>
      <charset val="238"/>
    </font>
    <font>
      <sz val="11"/>
      <color theme="1"/>
      <name val="Ariel"/>
      <charset val="238"/>
    </font>
    <font>
      <b/>
      <sz val="12"/>
      <color theme="1"/>
      <name val="Ariel"/>
      <charset val="238"/>
    </font>
    <font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Border="1"/>
    <xf numFmtId="0" fontId="21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4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1" fillId="0" borderId="3" xfId="0" applyFont="1" applyBorder="1"/>
    <xf numFmtId="2" fontId="26" fillId="0" borderId="3" xfId="0" applyNumberFormat="1" applyFont="1" applyBorder="1"/>
    <xf numFmtId="3" fontId="6" fillId="2" borderId="3" xfId="0" applyNumberFormat="1" applyFont="1" applyFill="1" applyBorder="1" applyAlignment="1">
      <alignment horizontal="right"/>
    </xf>
    <xf numFmtId="2" fontId="27" fillId="0" borderId="3" xfId="0" applyNumberFormat="1" applyFont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3" fillId="2" borderId="4" xfId="0" applyNumberFormat="1" applyFont="1" applyFill="1" applyBorder="1" applyAlignment="1">
      <alignment horizontal="right" vertical="center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25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3" fontId="3" fillId="3" borderId="4" xfId="0" applyNumberFormat="1" applyFont="1" applyFill="1" applyBorder="1" applyAlignment="1">
      <alignment horizontal="right" vertical="center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31" fillId="2" borderId="1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3" fontId="9" fillId="2" borderId="4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4" fillId="2" borderId="1" xfId="0" applyNumberFormat="1" applyFont="1" applyFill="1" applyBorder="1" applyAlignment="1" applyProtection="1">
      <alignment horizontal="left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vertical="center" wrapText="1"/>
    </xf>
    <xf numFmtId="0" fontId="25" fillId="3" borderId="2" xfId="0" applyNumberFormat="1" applyFont="1" applyFill="1" applyBorder="1" applyAlignment="1" applyProtection="1">
      <alignment vertical="center" wrapText="1"/>
    </xf>
    <xf numFmtId="0" fontId="25" fillId="3" borderId="4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24" fillId="3" borderId="1" xfId="0" applyNumberFormat="1" applyFont="1" applyFill="1" applyBorder="1" applyAlignment="1" applyProtection="1">
      <alignment horizontal="left" vertical="center" wrapText="1"/>
    </xf>
    <xf numFmtId="0" fontId="24" fillId="3" borderId="2" xfId="0" applyNumberFormat="1" applyFont="1" applyFill="1" applyBorder="1" applyAlignment="1" applyProtection="1">
      <alignment horizontal="left" vertical="center" wrapText="1"/>
    </xf>
    <xf numFmtId="0" fontId="24" fillId="3" borderId="4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4" fontId="26" fillId="0" borderId="1" xfId="0" applyNumberFormat="1" applyFont="1" applyBorder="1" applyAlignment="1">
      <alignment wrapText="1"/>
    </xf>
    <xf numFmtId="4" fontId="26" fillId="0" borderId="2" xfId="0" applyNumberFormat="1" applyFont="1" applyBorder="1" applyAlignment="1">
      <alignment wrapText="1"/>
    </xf>
    <xf numFmtId="4" fontId="26" fillId="0" borderId="4" xfId="0" applyNumberFormat="1" applyFont="1" applyBorder="1" applyAlignment="1">
      <alignment wrapText="1"/>
    </xf>
    <xf numFmtId="0" fontId="26" fillId="0" borderId="1" xfId="0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4" fontId="26" fillId="0" borderId="1" xfId="0" applyNumberFormat="1" applyFont="1" applyBorder="1" applyAlignment="1">
      <alignment horizontal="right"/>
    </xf>
    <xf numFmtId="4" fontId="26" fillId="0" borderId="2" xfId="0" applyNumberFormat="1" applyFont="1" applyBorder="1" applyAlignment="1">
      <alignment horizontal="right"/>
    </xf>
    <xf numFmtId="4" fontId="26" fillId="0" borderId="4" xfId="0" applyNumberFormat="1" applyFont="1" applyBorder="1" applyAlignment="1">
      <alignment horizontal="right"/>
    </xf>
    <xf numFmtId="4" fontId="26" fillId="0" borderId="1" xfId="0" applyNumberFormat="1" applyFont="1" applyBorder="1" applyAlignment="1"/>
    <xf numFmtId="4" fontId="26" fillId="0" borderId="2" xfId="0" applyNumberFormat="1" applyFont="1" applyBorder="1" applyAlignment="1"/>
    <xf numFmtId="4" fontId="26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2"/>
  <sheetViews>
    <sheetView tabSelected="1" workbookViewId="0">
      <selection activeCell="G16" sqref="G16"/>
    </sheetView>
  </sheetViews>
  <sheetFormatPr defaultRowHeight="15"/>
  <cols>
    <col min="1" max="1" width="9.140625" customWidth="1"/>
    <col min="6" max="6" width="13.7109375" customWidth="1"/>
    <col min="7" max="7" width="15" customWidth="1"/>
    <col min="8" max="8" width="18.42578125" customWidth="1"/>
    <col min="9" max="9" width="16.28515625" customWidth="1"/>
    <col min="10" max="10" width="13.7109375" customWidth="1"/>
    <col min="11" max="11" width="10.42578125" customWidth="1"/>
  </cols>
  <sheetData>
    <row r="1" spans="1:11" ht="15.75">
      <c r="A1" s="72" t="s">
        <v>97</v>
      </c>
      <c r="B1" s="70"/>
      <c r="C1" s="70"/>
      <c r="D1" s="71"/>
    </row>
    <row r="2" spans="1:11" ht="15.75">
      <c r="A2" s="70" t="s">
        <v>134</v>
      </c>
      <c r="B2" s="70"/>
      <c r="C2" s="70"/>
      <c r="D2" s="71"/>
    </row>
    <row r="3" spans="1:11" ht="15.75">
      <c r="A3" s="70" t="s">
        <v>135</v>
      </c>
      <c r="B3" s="70"/>
      <c r="C3" s="70"/>
      <c r="D3" s="71"/>
    </row>
    <row r="4" spans="1:11" ht="15.75">
      <c r="A4" s="70" t="s">
        <v>136</v>
      </c>
      <c r="B4" s="70"/>
      <c r="C4" s="70"/>
      <c r="D4" s="71"/>
    </row>
    <row r="5" spans="1:11" ht="15.75">
      <c r="A5" s="70" t="s">
        <v>137</v>
      </c>
      <c r="B5" s="70"/>
      <c r="C5" s="70"/>
      <c r="D5" s="71"/>
    </row>
    <row r="7" spans="1:11" ht="42" customHeight="1">
      <c r="B7" s="114" t="s">
        <v>167</v>
      </c>
      <c r="C7" s="114"/>
      <c r="D7" s="114"/>
      <c r="E7" s="114"/>
      <c r="F7" s="114"/>
      <c r="G7" s="114"/>
      <c r="H7" s="114"/>
      <c r="I7" s="114"/>
      <c r="J7" s="114"/>
      <c r="K7" s="114"/>
    </row>
    <row r="8" spans="1:11" ht="15.75" customHeight="1">
      <c r="B8" s="114" t="s">
        <v>9</v>
      </c>
      <c r="C8" s="114"/>
      <c r="D8" s="114"/>
      <c r="E8" s="114"/>
      <c r="F8" s="114"/>
      <c r="G8" s="114"/>
      <c r="H8" s="114"/>
      <c r="I8" s="114"/>
      <c r="J8" s="114"/>
      <c r="K8" s="114"/>
    </row>
    <row r="9" spans="1:11" ht="6.75" customHeight="1">
      <c r="B9" s="131"/>
      <c r="C9" s="131"/>
      <c r="D9" s="131"/>
      <c r="E9" s="34"/>
      <c r="F9" s="34"/>
      <c r="G9" s="34"/>
      <c r="H9" s="34"/>
      <c r="I9" s="36"/>
      <c r="J9" s="36"/>
      <c r="K9" s="35"/>
    </row>
    <row r="10" spans="1:11" ht="18" customHeight="1">
      <c r="B10" s="114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1" ht="18" customHeight="1">
      <c r="B11" s="37"/>
      <c r="C11" s="38"/>
      <c r="D11" s="38"/>
      <c r="E11" s="38"/>
      <c r="F11" s="38"/>
      <c r="G11" s="38"/>
      <c r="H11" s="38"/>
      <c r="I11" s="38"/>
      <c r="J11" s="38"/>
      <c r="K11" s="35"/>
    </row>
    <row r="12" spans="1:11">
      <c r="B12" s="125" t="s">
        <v>33</v>
      </c>
      <c r="C12" s="125"/>
      <c r="D12" s="125"/>
      <c r="E12" s="125"/>
      <c r="F12" s="125"/>
      <c r="G12" s="39"/>
      <c r="H12" s="39"/>
      <c r="I12" s="39"/>
      <c r="J12" s="40"/>
      <c r="K12" s="35"/>
    </row>
    <row r="13" spans="1:11" ht="39.75" customHeight="1">
      <c r="B13" s="126" t="s">
        <v>6</v>
      </c>
      <c r="C13" s="127"/>
      <c r="D13" s="127"/>
      <c r="E13" s="127"/>
      <c r="F13" s="128"/>
      <c r="G13" s="22" t="s">
        <v>165</v>
      </c>
      <c r="H13" s="1" t="s">
        <v>168</v>
      </c>
      <c r="I13" s="49" t="s">
        <v>169</v>
      </c>
      <c r="J13" s="1" t="s">
        <v>11</v>
      </c>
      <c r="K13" s="1" t="s">
        <v>11</v>
      </c>
    </row>
    <row r="14" spans="1:11" s="25" customFormat="1" ht="11.25">
      <c r="B14" s="119">
        <v>1</v>
      </c>
      <c r="C14" s="119"/>
      <c r="D14" s="119"/>
      <c r="E14" s="119"/>
      <c r="F14" s="120"/>
      <c r="G14" s="24">
        <v>2</v>
      </c>
      <c r="H14" s="23">
        <v>3</v>
      </c>
      <c r="I14" s="23">
        <v>4</v>
      </c>
      <c r="J14" s="23" t="s">
        <v>127</v>
      </c>
      <c r="K14" s="23" t="s">
        <v>128</v>
      </c>
    </row>
    <row r="15" spans="1:11">
      <c r="B15" s="121" t="s">
        <v>0</v>
      </c>
      <c r="C15" s="122"/>
      <c r="D15" s="122"/>
      <c r="E15" s="122"/>
      <c r="F15" s="123"/>
      <c r="G15" s="17">
        <f>SUM(G16:G17)</f>
        <v>578233</v>
      </c>
      <c r="H15" s="17">
        <f>H16</f>
        <v>728962</v>
      </c>
      <c r="I15" s="17">
        <f>SUM(I16:I17)</f>
        <v>726114.12</v>
      </c>
      <c r="J15" s="109">
        <f>I15/G15*100</f>
        <v>125.57465935012357</v>
      </c>
      <c r="K15" s="109">
        <f>I15/H15*100</f>
        <v>99.609323942811841</v>
      </c>
    </row>
    <row r="16" spans="1:11">
      <c r="B16" s="124" t="s">
        <v>25</v>
      </c>
      <c r="C16" s="116"/>
      <c r="D16" s="116"/>
      <c r="E16" s="116"/>
      <c r="F16" s="118"/>
      <c r="G16" s="18">
        <v>578233</v>
      </c>
      <c r="H16" s="18">
        <v>728962</v>
      </c>
      <c r="I16" s="18">
        <v>726114.12</v>
      </c>
      <c r="J16" s="110">
        <f>I16/G16*100</f>
        <v>125.57465935012357</v>
      </c>
      <c r="K16" s="110">
        <f t="shared" ref="K16:K21" si="0">I16/H16*100</f>
        <v>99.609323942811841</v>
      </c>
    </row>
    <row r="17" spans="1:42">
      <c r="B17" s="129" t="s">
        <v>30</v>
      </c>
      <c r="C17" s="118"/>
      <c r="D17" s="118"/>
      <c r="E17" s="118"/>
      <c r="F17" s="118"/>
      <c r="G17" s="18"/>
      <c r="H17" s="18">
        <v>0</v>
      </c>
      <c r="I17" s="18"/>
      <c r="J17" s="110"/>
      <c r="K17" s="110"/>
    </row>
    <row r="18" spans="1:42">
      <c r="B18" s="19" t="s">
        <v>1</v>
      </c>
      <c r="C18" s="29"/>
      <c r="D18" s="29"/>
      <c r="E18" s="29"/>
      <c r="F18" s="29"/>
      <c r="G18" s="17">
        <f>SUM(G19:G20)</f>
        <v>578651</v>
      </c>
      <c r="H18" s="17">
        <f>H19+H20</f>
        <v>729702</v>
      </c>
      <c r="I18" s="17">
        <f>SUM(I19:I20)</f>
        <v>727248.43</v>
      </c>
      <c r="J18" s="109">
        <f t="shared" ref="J18:J21" si="1">I18/G18*100</f>
        <v>125.67997463064957</v>
      </c>
      <c r="K18" s="109">
        <f t="shared" si="0"/>
        <v>99.663757259812911</v>
      </c>
    </row>
    <row r="19" spans="1:42">
      <c r="B19" s="115" t="s">
        <v>26</v>
      </c>
      <c r="C19" s="116"/>
      <c r="D19" s="116"/>
      <c r="E19" s="116"/>
      <c r="F19" s="116"/>
      <c r="G19" s="18">
        <v>573606</v>
      </c>
      <c r="H19" s="18">
        <v>724295</v>
      </c>
      <c r="I19" s="18">
        <v>721242.03</v>
      </c>
      <c r="J19" s="110">
        <f t="shared" si="1"/>
        <v>125.73822972563049</v>
      </c>
      <c r="K19" s="110">
        <f t="shared" si="0"/>
        <v>99.578490808303258</v>
      </c>
    </row>
    <row r="20" spans="1:42">
      <c r="B20" s="117" t="s">
        <v>27</v>
      </c>
      <c r="C20" s="118"/>
      <c r="D20" s="118"/>
      <c r="E20" s="118"/>
      <c r="F20" s="118"/>
      <c r="G20" s="15">
        <v>5045</v>
      </c>
      <c r="H20" s="15">
        <v>5407</v>
      </c>
      <c r="I20" s="15">
        <v>6006.4</v>
      </c>
      <c r="J20" s="110">
        <f t="shared" si="1"/>
        <v>119.05649157581763</v>
      </c>
      <c r="K20" s="110">
        <f t="shared" si="0"/>
        <v>111.08562973922693</v>
      </c>
    </row>
    <row r="21" spans="1:42">
      <c r="B21" s="130" t="s">
        <v>34</v>
      </c>
      <c r="C21" s="122"/>
      <c r="D21" s="122"/>
      <c r="E21" s="122"/>
      <c r="F21" s="122"/>
      <c r="G21" s="16">
        <f>G15-G18</f>
        <v>-418</v>
      </c>
      <c r="H21" s="17">
        <f>H15-H18</f>
        <v>-740</v>
      </c>
      <c r="I21" s="16">
        <f>I15-I18</f>
        <v>-1134.3100000000559</v>
      </c>
      <c r="J21" s="110">
        <f t="shared" si="1"/>
        <v>271.36602870814733</v>
      </c>
      <c r="K21" s="110">
        <f t="shared" si="0"/>
        <v>153.28513513514267</v>
      </c>
    </row>
    <row r="22" spans="1:42" ht="18">
      <c r="B22" s="34"/>
      <c r="C22" s="41"/>
      <c r="D22" s="41"/>
      <c r="E22" s="41"/>
      <c r="F22" s="41"/>
      <c r="G22" s="41"/>
      <c r="H22" s="41"/>
      <c r="I22" s="42"/>
      <c r="J22" s="42"/>
      <c r="K22" s="42"/>
    </row>
    <row r="23" spans="1:42" ht="18" customHeight="1">
      <c r="B23" s="125" t="s">
        <v>35</v>
      </c>
      <c r="C23" s="125"/>
      <c r="D23" s="125"/>
      <c r="E23" s="125"/>
      <c r="F23" s="125"/>
      <c r="G23" s="41"/>
      <c r="H23" s="41"/>
      <c r="I23" s="42"/>
      <c r="J23" s="42"/>
      <c r="K23" s="42"/>
    </row>
    <row r="24" spans="1:42" ht="38.25">
      <c r="B24" s="135" t="s">
        <v>6</v>
      </c>
      <c r="C24" s="136"/>
      <c r="D24" s="136"/>
      <c r="E24" s="136"/>
      <c r="F24" s="137"/>
      <c r="G24" s="49" t="s">
        <v>40</v>
      </c>
      <c r="H24" s="1" t="s">
        <v>93</v>
      </c>
      <c r="I24" s="49" t="s">
        <v>41</v>
      </c>
      <c r="J24" s="1" t="s">
        <v>11</v>
      </c>
      <c r="K24" s="1" t="s">
        <v>11</v>
      </c>
    </row>
    <row r="25" spans="1:42" s="25" customFormat="1">
      <c r="B25" s="119">
        <v>1</v>
      </c>
      <c r="C25" s="119"/>
      <c r="D25" s="119"/>
      <c r="E25" s="119"/>
      <c r="F25" s="120"/>
      <c r="G25" s="24">
        <v>2</v>
      </c>
      <c r="H25" s="23">
        <v>3</v>
      </c>
      <c r="I25" s="23">
        <v>4</v>
      </c>
      <c r="J25" s="23" t="s">
        <v>127</v>
      </c>
      <c r="K25" s="23" t="s">
        <v>128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ht="15.75" customHeight="1">
      <c r="A26" s="25"/>
      <c r="B26" s="124" t="s">
        <v>28</v>
      </c>
      <c r="C26" s="138"/>
      <c r="D26" s="138"/>
      <c r="E26" s="138"/>
      <c r="F26" s="139"/>
      <c r="G26" s="15">
        <v>0</v>
      </c>
      <c r="H26" s="15">
        <v>0</v>
      </c>
      <c r="I26" s="15">
        <v>0</v>
      </c>
      <c r="J26" s="15"/>
      <c r="K26" s="15"/>
    </row>
    <row r="27" spans="1:42" ht="27" customHeight="1">
      <c r="A27" s="25"/>
      <c r="B27" s="124" t="s">
        <v>29</v>
      </c>
      <c r="C27" s="116"/>
      <c r="D27" s="116"/>
      <c r="E27" s="116"/>
      <c r="F27" s="116"/>
      <c r="G27" s="15">
        <v>0</v>
      </c>
      <c r="H27" s="15">
        <v>0</v>
      </c>
      <c r="I27" s="15">
        <v>0</v>
      </c>
      <c r="J27" s="15"/>
      <c r="K27" s="15"/>
    </row>
    <row r="28" spans="1:42" s="30" customFormat="1" ht="15" customHeight="1">
      <c r="A28" s="25"/>
      <c r="B28" s="132" t="s">
        <v>31</v>
      </c>
      <c r="C28" s="133"/>
      <c r="D28" s="133"/>
      <c r="E28" s="133"/>
      <c r="F28" s="134"/>
      <c r="G28" s="17"/>
      <c r="H28" s="17">
        <v>0</v>
      </c>
      <c r="I28" s="17"/>
      <c r="J28" s="17"/>
      <c r="K28" s="1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30" customFormat="1" ht="15" customHeight="1">
      <c r="A29" s="25"/>
      <c r="B29" s="132" t="s">
        <v>36</v>
      </c>
      <c r="C29" s="133"/>
      <c r="D29" s="133"/>
      <c r="E29" s="133"/>
      <c r="F29" s="134"/>
      <c r="G29" s="17">
        <v>1085</v>
      </c>
      <c r="H29" s="17">
        <v>740</v>
      </c>
      <c r="I29" s="17">
        <v>487.48</v>
      </c>
      <c r="J29" s="110">
        <f>I29/G29*100</f>
        <v>44.929032258064517</v>
      </c>
      <c r="K29" s="110">
        <f>I29/H29*100</f>
        <v>65.87567567567568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>
      <c r="A30" s="25"/>
      <c r="B30" s="130" t="s">
        <v>37</v>
      </c>
      <c r="C30" s="122"/>
      <c r="D30" s="122"/>
      <c r="E30" s="122"/>
      <c r="F30" s="122"/>
      <c r="G30" s="17">
        <v>667</v>
      </c>
      <c r="H30" s="17">
        <v>0</v>
      </c>
      <c r="I30" s="17">
        <v>-646.83000000000004</v>
      </c>
      <c r="J30" s="110">
        <f t="shared" ref="J30" si="2">I30/G30*100</f>
        <v>-96.976011994003002</v>
      </c>
      <c r="K30" s="110"/>
    </row>
    <row r="31" spans="1:42" ht="15.75">
      <c r="B31" s="43"/>
      <c r="C31" s="44"/>
      <c r="D31" s="44"/>
      <c r="E31" s="44"/>
      <c r="F31" s="44"/>
      <c r="G31" s="45"/>
      <c r="H31" s="45"/>
      <c r="I31" s="45"/>
      <c r="J31" s="45"/>
      <c r="K31" s="35"/>
    </row>
    <row r="32" spans="1:42" ht="15.75">
      <c r="B32" s="11"/>
      <c r="C32" s="12"/>
      <c r="D32" s="12"/>
      <c r="E32" s="12"/>
      <c r="F32" s="12"/>
      <c r="G32" s="13"/>
      <c r="H32" s="13"/>
      <c r="I32" s="13"/>
      <c r="J32" s="13"/>
    </row>
  </sheetData>
  <mergeCells count="21">
    <mergeCell ref="B21:F21"/>
    <mergeCell ref="B30:F30"/>
    <mergeCell ref="B9:D9"/>
    <mergeCell ref="B29:F29"/>
    <mergeCell ref="B24:F24"/>
    <mergeCell ref="B25:F25"/>
    <mergeCell ref="B27:F27"/>
    <mergeCell ref="B28:F28"/>
    <mergeCell ref="B26:F26"/>
    <mergeCell ref="B23:F23"/>
    <mergeCell ref="B7:K7"/>
    <mergeCell ref="B8:K8"/>
    <mergeCell ref="B10:K10"/>
    <mergeCell ref="B19:F19"/>
    <mergeCell ref="B20:F20"/>
    <mergeCell ref="B14:F14"/>
    <mergeCell ref="B15:F15"/>
    <mergeCell ref="B16:F16"/>
    <mergeCell ref="B12:F12"/>
    <mergeCell ref="B13:F13"/>
    <mergeCell ref="B17:F17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83"/>
  <sheetViews>
    <sheetView topLeftCell="A8" workbookViewId="0">
      <selection activeCell="F79" sqref="F79"/>
    </sheetView>
  </sheetViews>
  <sheetFormatPr defaultRowHeight="15"/>
  <cols>
    <col min="2" max="2" width="2" bestFit="1" customWidth="1"/>
    <col min="3" max="3" width="3" bestFit="1" customWidth="1"/>
    <col min="4" max="4" width="4.5703125" bestFit="1" customWidth="1"/>
    <col min="5" max="5" width="5.42578125" customWidth="1"/>
    <col min="6" max="6" width="25.85546875" customWidth="1"/>
    <col min="7" max="7" width="17.140625" customWidth="1"/>
    <col min="8" max="8" width="17.7109375" customWidth="1"/>
    <col min="9" max="9" width="14.85546875" customWidth="1"/>
    <col min="10" max="10" width="12.7109375" customWidth="1"/>
    <col min="11" max="11" width="13.7109375" customWidth="1"/>
  </cols>
  <sheetData>
    <row r="1" spans="2:11" ht="18" customHeight="1">
      <c r="B1" s="2"/>
      <c r="C1" s="2"/>
      <c r="D1" s="2"/>
      <c r="E1" s="14"/>
      <c r="F1" s="2"/>
      <c r="G1" s="2"/>
      <c r="H1" s="2"/>
      <c r="I1" s="2"/>
      <c r="J1" s="2"/>
    </row>
    <row r="2" spans="2:11" ht="15.75" customHeight="1">
      <c r="B2" s="143" t="s">
        <v>9</v>
      </c>
      <c r="C2" s="143"/>
      <c r="D2" s="143"/>
      <c r="E2" s="143"/>
      <c r="F2" s="143"/>
      <c r="G2" s="143"/>
      <c r="H2" s="143"/>
      <c r="I2" s="143"/>
      <c r="J2" s="143"/>
      <c r="K2" s="143"/>
    </row>
    <row r="3" spans="2:11" ht="18">
      <c r="B3" s="2"/>
      <c r="C3" s="2"/>
      <c r="D3" s="2"/>
      <c r="E3" s="14"/>
      <c r="F3" s="2"/>
      <c r="G3" s="2"/>
      <c r="H3" s="2"/>
      <c r="I3" s="3"/>
      <c r="J3" s="3"/>
    </row>
    <row r="4" spans="2:11" ht="18" customHeight="1">
      <c r="B4" s="143" t="s">
        <v>38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2:11" ht="18">
      <c r="B5" s="2"/>
      <c r="C5" s="2"/>
      <c r="D5" s="2"/>
      <c r="E5" s="14"/>
      <c r="F5" s="2"/>
      <c r="G5" s="2"/>
      <c r="H5" s="2"/>
      <c r="I5" s="3"/>
      <c r="J5" s="3"/>
    </row>
    <row r="6" spans="2:11" ht="15.75" customHeight="1">
      <c r="B6" s="143" t="s">
        <v>12</v>
      </c>
      <c r="C6" s="143"/>
      <c r="D6" s="143"/>
      <c r="E6" s="143"/>
      <c r="F6" s="143"/>
      <c r="G6" s="143"/>
      <c r="H6" s="143"/>
      <c r="I6" s="143"/>
      <c r="J6" s="143"/>
      <c r="K6" s="143"/>
    </row>
    <row r="7" spans="2:11" ht="18">
      <c r="B7" s="2"/>
      <c r="C7" s="2"/>
      <c r="D7" s="2"/>
      <c r="E7" s="14"/>
      <c r="F7" s="2"/>
      <c r="G7" s="2"/>
      <c r="H7" s="2"/>
      <c r="I7" s="3"/>
      <c r="J7" s="3"/>
    </row>
    <row r="8" spans="2:11" ht="38.25">
      <c r="B8" s="140" t="s">
        <v>6</v>
      </c>
      <c r="C8" s="141"/>
      <c r="D8" s="141"/>
      <c r="E8" s="141"/>
      <c r="F8" s="142"/>
      <c r="G8" s="31" t="s">
        <v>41</v>
      </c>
      <c r="H8" s="31" t="s">
        <v>170</v>
      </c>
      <c r="I8" s="31" t="s">
        <v>171</v>
      </c>
      <c r="J8" s="31" t="s">
        <v>11</v>
      </c>
      <c r="K8" s="31" t="s">
        <v>11</v>
      </c>
    </row>
    <row r="9" spans="2:11" ht="16.5" customHeight="1">
      <c r="B9" s="140">
        <v>1</v>
      </c>
      <c r="C9" s="141"/>
      <c r="D9" s="141"/>
      <c r="E9" s="141"/>
      <c r="F9" s="142"/>
      <c r="G9" s="31">
        <v>2</v>
      </c>
      <c r="H9" s="31">
        <v>3</v>
      </c>
      <c r="I9" s="31">
        <v>4</v>
      </c>
      <c r="J9" s="31" t="s">
        <v>127</v>
      </c>
      <c r="K9" s="31" t="s">
        <v>128</v>
      </c>
    </row>
    <row r="10" spans="2:11">
      <c r="B10" s="5"/>
      <c r="C10" s="5"/>
      <c r="D10" s="5"/>
      <c r="E10" s="5"/>
      <c r="F10" s="5" t="s">
        <v>13</v>
      </c>
      <c r="G10" s="4">
        <f>G11</f>
        <v>578233</v>
      </c>
      <c r="H10" s="4">
        <f>H11</f>
        <v>728962</v>
      </c>
      <c r="I10" s="4">
        <f>I11</f>
        <v>726114.12</v>
      </c>
      <c r="J10" s="67">
        <f>I10/G10*100</f>
        <v>125.57465935012357</v>
      </c>
      <c r="K10" s="67">
        <f>I10/H10*100</f>
        <v>99.609323942811841</v>
      </c>
    </row>
    <row r="11" spans="2:11" ht="15.75" customHeight="1">
      <c r="B11" s="5">
        <v>6</v>
      </c>
      <c r="C11" s="5"/>
      <c r="D11" s="5"/>
      <c r="E11" s="5"/>
      <c r="F11" s="5" t="s">
        <v>2</v>
      </c>
      <c r="G11" s="4">
        <f>G12+G16+G19+G22</f>
        <v>578233</v>
      </c>
      <c r="H11" s="4">
        <f>H12+H19+H22</f>
        <v>728962</v>
      </c>
      <c r="I11" s="4">
        <f>I12+I16+I19+I22</f>
        <v>726114.12</v>
      </c>
      <c r="J11" s="67">
        <f t="shared" ref="J11:J24" si="0">I11/G11*100</f>
        <v>125.57465935012357</v>
      </c>
      <c r="K11" s="67">
        <f t="shared" ref="K11:K22" si="1">I11/H11*100</f>
        <v>99.609323942811841</v>
      </c>
    </row>
    <row r="12" spans="2:11" ht="38.25">
      <c r="B12" s="5"/>
      <c r="C12" s="10">
        <v>63</v>
      </c>
      <c r="D12" s="10"/>
      <c r="E12" s="10"/>
      <c r="F12" s="10" t="s">
        <v>14</v>
      </c>
      <c r="G12" s="4">
        <f>G13</f>
        <v>495668</v>
      </c>
      <c r="H12" s="4">
        <v>635785</v>
      </c>
      <c r="I12" s="4">
        <f>I13</f>
        <v>635391.59</v>
      </c>
      <c r="J12" s="67">
        <f t="shared" si="0"/>
        <v>128.18894703712968</v>
      </c>
      <c r="K12" s="67">
        <f t="shared" si="1"/>
        <v>99.938122163939056</v>
      </c>
    </row>
    <row r="13" spans="2:11" ht="38.25">
      <c r="B13" s="5"/>
      <c r="C13" s="10"/>
      <c r="D13" s="10">
        <v>636</v>
      </c>
      <c r="E13" s="10"/>
      <c r="F13" s="10" t="s">
        <v>44</v>
      </c>
      <c r="G13" s="4">
        <f>G14+G15</f>
        <v>495668</v>
      </c>
      <c r="H13" s="4"/>
      <c r="I13" s="4">
        <f>I14+I15</f>
        <v>635391.59</v>
      </c>
      <c r="J13" s="67">
        <f t="shared" si="0"/>
        <v>128.18894703712968</v>
      </c>
      <c r="K13" s="67"/>
    </row>
    <row r="14" spans="2:11" ht="38.25">
      <c r="B14" s="6"/>
      <c r="C14" s="6"/>
      <c r="D14" s="6"/>
      <c r="E14" s="6">
        <v>6361</v>
      </c>
      <c r="F14" s="26" t="s">
        <v>42</v>
      </c>
      <c r="G14" s="4">
        <v>490514</v>
      </c>
      <c r="H14" s="4"/>
      <c r="I14" s="4">
        <v>629744.18999999994</v>
      </c>
      <c r="J14" s="67">
        <f t="shared" si="0"/>
        <v>128.38454967646183</v>
      </c>
      <c r="K14" s="67"/>
    </row>
    <row r="15" spans="2:11" ht="51">
      <c r="B15" s="6"/>
      <c r="C15" s="6"/>
      <c r="D15" s="7"/>
      <c r="E15" s="7">
        <v>6362</v>
      </c>
      <c r="F15" s="26" t="s">
        <v>43</v>
      </c>
      <c r="G15" s="4">
        <v>5154</v>
      </c>
      <c r="H15" s="4"/>
      <c r="I15" s="4">
        <v>5647.4</v>
      </c>
      <c r="J15" s="67">
        <f t="shared" si="0"/>
        <v>109.57314707023671</v>
      </c>
      <c r="K15" s="67"/>
    </row>
    <row r="16" spans="2:11">
      <c r="B16" s="6"/>
      <c r="C16" s="6">
        <v>64</v>
      </c>
      <c r="D16" s="6"/>
      <c r="E16" s="6"/>
      <c r="F16" s="26" t="s">
        <v>202</v>
      </c>
      <c r="G16" s="4"/>
      <c r="H16" s="4"/>
      <c r="I16" s="4">
        <f>I17</f>
        <v>0.02</v>
      </c>
      <c r="J16" s="67"/>
      <c r="K16" s="67"/>
    </row>
    <row r="17" spans="2:11">
      <c r="B17" s="6"/>
      <c r="C17" s="6"/>
      <c r="D17" s="6">
        <v>641</v>
      </c>
      <c r="E17" s="6"/>
      <c r="F17" s="26" t="s">
        <v>172</v>
      </c>
      <c r="G17" s="4"/>
      <c r="H17" s="4"/>
      <c r="I17" s="4">
        <v>0.02</v>
      </c>
      <c r="J17" s="67"/>
      <c r="K17" s="67"/>
    </row>
    <row r="18" spans="2:11" ht="25.5">
      <c r="B18" s="6"/>
      <c r="C18" s="6"/>
      <c r="D18" s="6"/>
      <c r="E18" s="6">
        <v>6413</v>
      </c>
      <c r="F18" s="26" t="s">
        <v>173</v>
      </c>
      <c r="G18" s="4"/>
      <c r="H18" s="4"/>
      <c r="I18" s="4">
        <v>0.02</v>
      </c>
      <c r="J18" s="67"/>
      <c r="K18" s="67"/>
    </row>
    <row r="19" spans="2:11" ht="51">
      <c r="B19" s="6"/>
      <c r="C19" s="6">
        <v>66</v>
      </c>
      <c r="D19" s="7"/>
      <c r="E19" s="7"/>
      <c r="F19" s="10" t="s">
        <v>213</v>
      </c>
      <c r="G19" s="4">
        <f>G20</f>
        <v>340</v>
      </c>
      <c r="H19" s="4">
        <v>825</v>
      </c>
      <c r="I19" s="4">
        <f>I20</f>
        <v>984.76</v>
      </c>
      <c r="J19" s="67">
        <f t="shared" si="0"/>
        <v>289.63529411764705</v>
      </c>
      <c r="K19" s="67">
        <f t="shared" si="1"/>
        <v>119.36484848484848</v>
      </c>
    </row>
    <row r="20" spans="2:11" ht="51">
      <c r="B20" s="6"/>
      <c r="C20" s="6"/>
      <c r="D20" s="7">
        <v>663</v>
      </c>
      <c r="E20" s="7"/>
      <c r="F20" s="10" t="s">
        <v>214</v>
      </c>
      <c r="G20" s="4">
        <v>340</v>
      </c>
      <c r="H20" s="4"/>
      <c r="I20" s="4">
        <f>I21</f>
        <v>984.76</v>
      </c>
      <c r="J20" s="67">
        <f t="shared" si="0"/>
        <v>289.63529411764705</v>
      </c>
      <c r="K20" s="67"/>
    </row>
    <row r="21" spans="2:11">
      <c r="B21" s="6"/>
      <c r="C21" s="6"/>
      <c r="D21" s="7"/>
      <c r="E21" s="7">
        <v>6631</v>
      </c>
      <c r="F21" s="10" t="s">
        <v>45</v>
      </c>
      <c r="G21" s="4">
        <v>340</v>
      </c>
      <c r="H21" s="4"/>
      <c r="I21" s="4">
        <v>984.76</v>
      </c>
      <c r="J21" s="67">
        <f t="shared" si="0"/>
        <v>289.63529411764705</v>
      </c>
      <c r="K21" s="67"/>
    </row>
    <row r="22" spans="2:11" ht="38.25">
      <c r="B22" s="6"/>
      <c r="C22" s="6">
        <v>67</v>
      </c>
      <c r="D22" s="7"/>
      <c r="E22" s="7"/>
      <c r="F22" s="10" t="s">
        <v>46</v>
      </c>
      <c r="G22" s="4">
        <v>82225</v>
      </c>
      <c r="H22" s="4">
        <v>92352</v>
      </c>
      <c r="I22" s="4">
        <f>I23</f>
        <v>89737.75</v>
      </c>
      <c r="J22" s="67">
        <f t="shared" si="0"/>
        <v>109.1368197020371</v>
      </c>
      <c r="K22" s="67">
        <f t="shared" si="1"/>
        <v>97.169254591129601</v>
      </c>
    </row>
    <row r="23" spans="2:11" ht="51">
      <c r="B23" s="6"/>
      <c r="C23" s="6"/>
      <c r="D23" s="7">
        <v>671</v>
      </c>
      <c r="E23" s="7"/>
      <c r="F23" s="10" t="s">
        <v>47</v>
      </c>
      <c r="G23" s="4">
        <v>82225</v>
      </c>
      <c r="H23" s="4"/>
      <c r="I23" s="4">
        <f>I24</f>
        <v>89737.75</v>
      </c>
      <c r="J23" s="67">
        <f t="shared" si="0"/>
        <v>109.1368197020371</v>
      </c>
      <c r="K23" s="67"/>
    </row>
    <row r="24" spans="2:11" ht="38.25">
      <c r="B24" s="6"/>
      <c r="C24" s="6"/>
      <c r="D24" s="7"/>
      <c r="E24" s="7">
        <v>6711</v>
      </c>
      <c r="F24" s="10" t="s">
        <v>87</v>
      </c>
      <c r="G24" s="4">
        <v>82225</v>
      </c>
      <c r="H24" s="4"/>
      <c r="I24" s="4">
        <v>89737.75</v>
      </c>
      <c r="J24" s="67">
        <f t="shared" si="0"/>
        <v>109.1368197020371</v>
      </c>
      <c r="K24" s="67"/>
    </row>
    <row r="25" spans="2:11" ht="15.75" customHeight="1"/>
    <row r="26" spans="2:11" ht="41.25" customHeight="1">
      <c r="B26" s="140" t="s">
        <v>6</v>
      </c>
      <c r="C26" s="141"/>
      <c r="D26" s="141"/>
      <c r="E26" s="141"/>
      <c r="F26" s="142"/>
      <c r="G26" s="31" t="s">
        <v>41</v>
      </c>
      <c r="H26" s="31" t="s">
        <v>200</v>
      </c>
      <c r="I26" s="31" t="s">
        <v>201</v>
      </c>
      <c r="J26" s="31" t="s">
        <v>11</v>
      </c>
      <c r="K26" s="31" t="s">
        <v>11</v>
      </c>
    </row>
    <row r="27" spans="2:11" ht="12.75" customHeight="1">
      <c r="B27" s="140">
        <v>1</v>
      </c>
      <c r="C27" s="141"/>
      <c r="D27" s="141"/>
      <c r="E27" s="141"/>
      <c r="F27" s="142"/>
      <c r="G27" s="31">
        <v>2</v>
      </c>
      <c r="H27" s="31">
        <v>3</v>
      </c>
      <c r="I27" s="31">
        <v>4</v>
      </c>
      <c r="J27" s="31" t="s">
        <v>127</v>
      </c>
      <c r="K27" s="31" t="s">
        <v>128</v>
      </c>
    </row>
    <row r="28" spans="2:11">
      <c r="B28" s="5"/>
      <c r="C28" s="5"/>
      <c r="D28" s="5"/>
      <c r="E28" s="5"/>
      <c r="F28" s="5" t="s">
        <v>7</v>
      </c>
      <c r="G28" s="4">
        <f>G29+G74</f>
        <v>578651</v>
      </c>
      <c r="H28" s="4">
        <f>H29+H74</f>
        <v>729702</v>
      </c>
      <c r="I28" s="4">
        <v>727248</v>
      </c>
      <c r="J28" s="67">
        <f>I28/G28*100</f>
        <v>125.67990031988194</v>
      </c>
      <c r="K28" s="67">
        <f>I28/H28*100</f>
        <v>99.663698331647709</v>
      </c>
    </row>
    <row r="29" spans="2:11">
      <c r="B29" s="5">
        <v>3</v>
      </c>
      <c r="C29" s="5"/>
      <c r="D29" s="5"/>
      <c r="E29" s="5"/>
      <c r="F29" s="5" t="s">
        <v>3</v>
      </c>
      <c r="G29" s="4">
        <f>G30+G39+G64+G68+G71</f>
        <v>573606</v>
      </c>
      <c r="H29" s="4">
        <f>H30+H39+H64+H68+H71</f>
        <v>724295</v>
      </c>
      <c r="I29" s="4">
        <f>I30+I39+I64+I68+I71</f>
        <v>721242.33</v>
      </c>
      <c r="J29" s="67">
        <f t="shared" ref="J29:J79" si="2">I29/G29*100</f>
        <v>125.73828202633864</v>
      </c>
      <c r="K29" s="67">
        <f t="shared" ref="K29:K75" si="3">I29/H29*100</f>
        <v>99.578532227890562</v>
      </c>
    </row>
    <row r="30" spans="2:11">
      <c r="B30" s="5"/>
      <c r="C30" s="10">
        <v>31</v>
      </c>
      <c r="D30" s="10"/>
      <c r="E30" s="10"/>
      <c r="F30" s="10" t="s">
        <v>4</v>
      </c>
      <c r="G30" s="4">
        <f>G31+G35+G36</f>
        <v>465886</v>
      </c>
      <c r="H30" s="4">
        <v>613691</v>
      </c>
      <c r="I30" s="4">
        <f>I31+I35+I36</f>
        <v>612353.87</v>
      </c>
      <c r="J30" s="67">
        <f t="shared" si="2"/>
        <v>131.43856436982438</v>
      </c>
      <c r="K30" s="67">
        <f t="shared" si="3"/>
        <v>99.782116733013851</v>
      </c>
    </row>
    <row r="31" spans="2:11">
      <c r="B31" s="6"/>
      <c r="C31" s="6"/>
      <c r="D31" s="7">
        <v>311</v>
      </c>
      <c r="E31" s="6"/>
      <c r="F31" s="6" t="s">
        <v>215</v>
      </c>
      <c r="G31" s="4">
        <f>G32+G34</f>
        <v>382949</v>
      </c>
      <c r="H31" s="4"/>
      <c r="I31" s="4">
        <f>SUM(I32:I34)</f>
        <v>507851.93000000005</v>
      </c>
      <c r="J31" s="67">
        <f t="shared" si="2"/>
        <v>132.61607420309232</v>
      </c>
      <c r="K31" s="67"/>
    </row>
    <row r="32" spans="2:11">
      <c r="B32" s="6"/>
      <c r="C32" s="6"/>
      <c r="D32" s="7"/>
      <c r="E32" s="6">
        <v>3111</v>
      </c>
      <c r="F32" s="6" t="s">
        <v>15</v>
      </c>
      <c r="G32" s="4">
        <v>357755</v>
      </c>
      <c r="H32" s="4"/>
      <c r="I32" s="4">
        <v>466607.46</v>
      </c>
      <c r="J32" s="67">
        <f t="shared" si="2"/>
        <v>130.42653771435761</v>
      </c>
      <c r="K32" s="67"/>
    </row>
    <row r="33" spans="2:11">
      <c r="B33" s="6"/>
      <c r="C33" s="6"/>
      <c r="D33" s="7"/>
      <c r="E33" s="6">
        <v>3113</v>
      </c>
      <c r="F33" s="6" t="s">
        <v>174</v>
      </c>
      <c r="G33" s="4"/>
      <c r="H33" s="4"/>
      <c r="I33" s="4">
        <v>4186.32</v>
      </c>
      <c r="J33" s="67"/>
      <c r="K33" s="67"/>
    </row>
    <row r="34" spans="2:11">
      <c r="B34" s="6"/>
      <c r="C34" s="6"/>
      <c r="D34" s="7"/>
      <c r="E34" s="6">
        <v>3114</v>
      </c>
      <c r="F34" s="10" t="s">
        <v>48</v>
      </c>
      <c r="G34" s="4">
        <v>25194</v>
      </c>
      <c r="H34" s="4"/>
      <c r="I34" s="4">
        <v>37058.15</v>
      </c>
      <c r="J34" s="67">
        <f t="shared" si="2"/>
        <v>147.09117250138922</v>
      </c>
      <c r="K34" s="67"/>
    </row>
    <row r="35" spans="2:11">
      <c r="B35" s="6"/>
      <c r="C35" s="6"/>
      <c r="D35" s="7">
        <v>312</v>
      </c>
      <c r="E35" s="6"/>
      <c r="F35" s="10" t="s">
        <v>49</v>
      </c>
      <c r="G35" s="4">
        <v>19736</v>
      </c>
      <c r="H35" s="4"/>
      <c r="I35" s="4">
        <v>21768.959999999999</v>
      </c>
      <c r="J35" s="67">
        <f t="shared" si="2"/>
        <v>110.30077016619376</v>
      </c>
      <c r="K35" s="67"/>
    </row>
    <row r="36" spans="2:11">
      <c r="B36" s="6"/>
      <c r="C36" s="6"/>
      <c r="D36" s="7">
        <v>313</v>
      </c>
      <c r="E36" s="6"/>
      <c r="F36" s="10" t="s">
        <v>50</v>
      </c>
      <c r="G36" s="4">
        <f>G37+G38</f>
        <v>63201</v>
      </c>
      <c r="H36" s="4"/>
      <c r="I36" s="4">
        <f>I37+I38</f>
        <v>82732.98</v>
      </c>
      <c r="J36" s="67">
        <f t="shared" si="2"/>
        <v>130.90454264964163</v>
      </c>
      <c r="K36" s="67"/>
    </row>
    <row r="37" spans="2:11" ht="25.5">
      <c r="B37" s="6"/>
      <c r="C37" s="6"/>
      <c r="D37" s="7"/>
      <c r="E37" s="6">
        <v>3132</v>
      </c>
      <c r="F37" s="10" t="s">
        <v>51</v>
      </c>
      <c r="G37" s="4">
        <v>63197</v>
      </c>
      <c r="H37" s="4"/>
      <c r="I37" s="4">
        <v>82732.98</v>
      </c>
      <c r="J37" s="67">
        <f t="shared" si="2"/>
        <v>130.91282814057627</v>
      </c>
      <c r="K37" s="67"/>
    </row>
    <row r="38" spans="2:11" ht="38.25">
      <c r="B38" s="6"/>
      <c r="C38" s="6"/>
      <c r="D38" s="7"/>
      <c r="E38" s="6">
        <v>3133</v>
      </c>
      <c r="F38" s="10" t="s">
        <v>52</v>
      </c>
      <c r="G38" s="4">
        <v>4</v>
      </c>
      <c r="H38" s="4"/>
      <c r="I38" s="4">
        <v>0</v>
      </c>
      <c r="J38" s="67">
        <f t="shared" si="2"/>
        <v>0</v>
      </c>
      <c r="K38" s="67"/>
    </row>
    <row r="39" spans="2:11">
      <c r="B39" s="6"/>
      <c r="C39" s="6">
        <v>32</v>
      </c>
      <c r="D39" s="7"/>
      <c r="E39" s="7"/>
      <c r="F39" s="10" t="s">
        <v>10</v>
      </c>
      <c r="G39" s="4">
        <f>G40+G45+G50+G59</f>
        <v>104153</v>
      </c>
      <c r="H39" s="4">
        <v>106931</v>
      </c>
      <c r="I39" s="4">
        <f>I40+I45+I50+I59</f>
        <v>105212.38</v>
      </c>
      <c r="J39" s="67">
        <f t="shared" si="2"/>
        <v>101.01713824853822</v>
      </c>
      <c r="K39" s="67">
        <f t="shared" si="3"/>
        <v>98.392776650363317</v>
      </c>
    </row>
    <row r="40" spans="2:11" ht="25.5">
      <c r="B40" s="6"/>
      <c r="C40" s="6"/>
      <c r="D40" s="7">
        <v>321</v>
      </c>
      <c r="E40" s="6"/>
      <c r="F40" s="10" t="s">
        <v>16</v>
      </c>
      <c r="G40" s="4">
        <f>SUM(G41:G44)</f>
        <v>15777</v>
      </c>
      <c r="H40" s="4"/>
      <c r="I40" s="4">
        <f>SUM(I41:I44)</f>
        <v>16056.08</v>
      </c>
      <c r="J40" s="67">
        <f t="shared" si="2"/>
        <v>101.76890410090638</v>
      </c>
      <c r="K40" s="67"/>
    </row>
    <row r="41" spans="2:11">
      <c r="B41" s="6"/>
      <c r="C41" s="21"/>
      <c r="D41" s="7"/>
      <c r="E41" s="6">
        <v>3211</v>
      </c>
      <c r="F41" s="10" t="s">
        <v>17</v>
      </c>
      <c r="G41" s="4">
        <v>801</v>
      </c>
      <c r="H41" s="4"/>
      <c r="I41" s="4">
        <v>522.26</v>
      </c>
      <c r="J41" s="67">
        <f t="shared" si="2"/>
        <v>65.200998751560547</v>
      </c>
      <c r="K41" s="67"/>
    </row>
    <row r="42" spans="2:11" ht="25.5">
      <c r="B42" s="6"/>
      <c r="C42" s="21"/>
      <c r="D42" s="7"/>
      <c r="E42" s="7">
        <v>3212</v>
      </c>
      <c r="F42" s="10" t="s">
        <v>53</v>
      </c>
      <c r="G42" s="4">
        <v>11713</v>
      </c>
      <c r="H42" s="4"/>
      <c r="I42" s="4">
        <v>11187.47</v>
      </c>
      <c r="J42" s="67">
        <f t="shared" si="2"/>
        <v>95.513275847349092</v>
      </c>
      <c r="K42" s="67"/>
    </row>
    <row r="43" spans="2:11" ht="25.5">
      <c r="B43" s="6"/>
      <c r="C43" s="6"/>
      <c r="D43" s="7"/>
      <c r="E43" s="7">
        <v>3213</v>
      </c>
      <c r="F43" s="10" t="s">
        <v>54</v>
      </c>
      <c r="G43" s="4">
        <v>78</v>
      </c>
      <c r="H43" s="4"/>
      <c r="I43" s="4">
        <v>0</v>
      </c>
      <c r="J43" s="67">
        <f t="shared" si="2"/>
        <v>0</v>
      </c>
      <c r="K43" s="67"/>
    </row>
    <row r="44" spans="2:11" ht="25.5">
      <c r="B44" s="6"/>
      <c r="C44" s="6"/>
      <c r="D44" s="7"/>
      <c r="E44" s="7">
        <v>3214</v>
      </c>
      <c r="F44" s="10" t="s">
        <v>55</v>
      </c>
      <c r="G44" s="4">
        <v>3185</v>
      </c>
      <c r="H44" s="4"/>
      <c r="I44" s="4">
        <v>4346.3500000000004</v>
      </c>
      <c r="J44" s="67">
        <f t="shared" si="2"/>
        <v>136.46310832025119</v>
      </c>
      <c r="K44" s="67"/>
    </row>
    <row r="45" spans="2:11" ht="25.5">
      <c r="B45" s="6"/>
      <c r="C45" s="6"/>
      <c r="D45" s="7">
        <v>322</v>
      </c>
      <c r="E45" s="7"/>
      <c r="F45" s="10" t="s">
        <v>56</v>
      </c>
      <c r="G45" s="4">
        <f>SUM(G46:G49)</f>
        <v>17787</v>
      </c>
      <c r="H45" s="4"/>
      <c r="I45" s="4">
        <f>SUM(I46:I49)</f>
        <v>17375.800000000003</v>
      </c>
      <c r="J45" s="67">
        <f t="shared" si="2"/>
        <v>97.688199246640821</v>
      </c>
      <c r="K45" s="67"/>
    </row>
    <row r="46" spans="2:11" ht="25.5">
      <c r="B46" s="6"/>
      <c r="C46" s="6"/>
      <c r="D46" s="7"/>
      <c r="E46" s="7">
        <v>3221</v>
      </c>
      <c r="F46" s="10" t="s">
        <v>57</v>
      </c>
      <c r="G46" s="4">
        <v>2547</v>
      </c>
      <c r="H46" s="4"/>
      <c r="I46" s="4">
        <v>2327.59</v>
      </c>
      <c r="J46" s="67">
        <f t="shared" si="2"/>
        <v>91.385551629367896</v>
      </c>
      <c r="K46" s="67"/>
    </row>
    <row r="47" spans="2:11">
      <c r="B47" s="6"/>
      <c r="C47" s="6"/>
      <c r="D47" s="7"/>
      <c r="E47" s="7">
        <v>3222</v>
      </c>
      <c r="F47" s="10" t="s">
        <v>58</v>
      </c>
      <c r="G47" s="4">
        <v>8549</v>
      </c>
      <c r="H47" s="4"/>
      <c r="I47" s="4">
        <v>9200.56</v>
      </c>
      <c r="J47" s="67">
        <f t="shared" si="2"/>
        <v>107.62147619604632</v>
      </c>
      <c r="K47" s="67"/>
    </row>
    <row r="48" spans="2:11">
      <c r="B48" s="6"/>
      <c r="C48" s="6"/>
      <c r="D48" s="7"/>
      <c r="E48" s="7">
        <v>3223</v>
      </c>
      <c r="F48" s="10" t="s">
        <v>59</v>
      </c>
      <c r="G48" s="4">
        <v>6256</v>
      </c>
      <c r="H48" s="4"/>
      <c r="I48" s="4">
        <v>5249.93</v>
      </c>
      <c r="J48" s="67">
        <f t="shared" si="2"/>
        <v>83.918318414322258</v>
      </c>
      <c r="K48" s="67"/>
    </row>
    <row r="49" spans="2:11" ht="25.5">
      <c r="B49" s="6"/>
      <c r="C49" s="6"/>
      <c r="D49" s="7"/>
      <c r="E49" s="7">
        <v>3224</v>
      </c>
      <c r="F49" s="10" t="s">
        <v>60</v>
      </c>
      <c r="G49" s="4">
        <v>435</v>
      </c>
      <c r="H49" s="4"/>
      <c r="I49" s="4">
        <v>597.72</v>
      </c>
      <c r="J49" s="67">
        <f t="shared" si="2"/>
        <v>137.40689655172415</v>
      </c>
      <c r="K49" s="67"/>
    </row>
    <row r="50" spans="2:11">
      <c r="B50" s="6"/>
      <c r="C50" s="6"/>
      <c r="D50" s="7">
        <v>323</v>
      </c>
      <c r="E50" s="7"/>
      <c r="F50" s="10" t="s">
        <v>61</v>
      </c>
      <c r="G50" s="4">
        <f>SUM(G51:G57)</f>
        <v>68702</v>
      </c>
      <c r="H50" s="4"/>
      <c r="I50" s="4">
        <f>SUM(I51:I58)</f>
        <v>69228.03</v>
      </c>
      <c r="J50" s="67">
        <f t="shared" si="2"/>
        <v>100.76566912171407</v>
      </c>
      <c r="K50" s="67"/>
    </row>
    <row r="51" spans="2:11" ht="25.5">
      <c r="B51" s="6"/>
      <c r="C51" s="6"/>
      <c r="D51" s="7"/>
      <c r="E51" s="7">
        <v>3231</v>
      </c>
      <c r="F51" s="10" t="s">
        <v>62</v>
      </c>
      <c r="G51" s="4">
        <v>47099</v>
      </c>
      <c r="H51" s="4"/>
      <c r="I51" s="4">
        <v>48858.84</v>
      </c>
      <c r="J51" s="67">
        <f t="shared" si="2"/>
        <v>103.7364699887471</v>
      </c>
      <c r="K51" s="67"/>
    </row>
    <row r="52" spans="2:11" ht="25.5">
      <c r="B52" s="6"/>
      <c r="C52" s="6"/>
      <c r="D52" s="7"/>
      <c r="E52" s="7">
        <v>3232</v>
      </c>
      <c r="F52" s="10" t="s">
        <v>63</v>
      </c>
      <c r="G52" s="4">
        <v>15958</v>
      </c>
      <c r="H52" s="4"/>
      <c r="I52" s="4">
        <v>4839.1000000000004</v>
      </c>
      <c r="J52" s="67">
        <f t="shared" si="2"/>
        <v>30.323975435518236</v>
      </c>
      <c r="K52" s="67"/>
    </row>
    <row r="53" spans="2:11">
      <c r="B53" s="6"/>
      <c r="C53" s="6"/>
      <c r="D53" s="7"/>
      <c r="E53" s="7">
        <v>3234</v>
      </c>
      <c r="F53" s="10" t="s">
        <v>64</v>
      </c>
      <c r="G53" s="4">
        <v>803</v>
      </c>
      <c r="H53" s="4"/>
      <c r="I53" s="4">
        <v>1944.27</v>
      </c>
      <c r="J53" s="67">
        <f t="shared" si="2"/>
        <v>242.12577833125778</v>
      </c>
      <c r="K53" s="67"/>
    </row>
    <row r="54" spans="2:11">
      <c r="B54" s="6"/>
      <c r="C54" s="6"/>
      <c r="D54" s="7"/>
      <c r="E54" s="7">
        <v>3235</v>
      </c>
      <c r="F54" s="10" t="s">
        <v>69</v>
      </c>
      <c r="G54" s="4">
        <v>290</v>
      </c>
      <c r="H54" s="4"/>
      <c r="I54" s="4">
        <v>0</v>
      </c>
      <c r="J54" s="67">
        <f t="shared" si="2"/>
        <v>0</v>
      </c>
      <c r="K54" s="67"/>
    </row>
    <row r="55" spans="2:11" ht="25.5">
      <c r="B55" s="6"/>
      <c r="C55" s="6"/>
      <c r="D55" s="7"/>
      <c r="E55" s="7">
        <v>3236</v>
      </c>
      <c r="F55" s="10" t="s">
        <v>65</v>
      </c>
      <c r="G55" s="4">
        <v>0</v>
      </c>
      <c r="H55" s="4"/>
      <c r="I55" s="4">
        <v>1120</v>
      </c>
      <c r="J55" s="67"/>
      <c r="K55" s="67"/>
    </row>
    <row r="56" spans="2:11">
      <c r="B56" s="6"/>
      <c r="C56" s="6"/>
      <c r="D56" s="7"/>
      <c r="E56" s="7">
        <v>3237</v>
      </c>
      <c r="F56" s="10" t="s">
        <v>66</v>
      </c>
      <c r="G56" s="4">
        <v>1087</v>
      </c>
      <c r="H56" s="4"/>
      <c r="I56" s="4">
        <v>8358.18</v>
      </c>
      <c r="J56" s="67">
        <f t="shared" si="2"/>
        <v>768.92180312787491</v>
      </c>
      <c r="K56" s="67"/>
    </row>
    <row r="57" spans="2:11">
      <c r="B57" s="6"/>
      <c r="C57" s="6"/>
      <c r="D57" s="7"/>
      <c r="E57" s="7">
        <v>3238</v>
      </c>
      <c r="F57" s="10" t="s">
        <v>67</v>
      </c>
      <c r="G57" s="4">
        <v>3465</v>
      </c>
      <c r="H57" s="4"/>
      <c r="I57" s="4">
        <v>3452.54</v>
      </c>
      <c r="J57" s="67">
        <f t="shared" si="2"/>
        <v>99.640404040404036</v>
      </c>
      <c r="K57" s="67"/>
    </row>
    <row r="58" spans="2:11">
      <c r="B58" s="6"/>
      <c r="C58" s="6"/>
      <c r="D58" s="7"/>
      <c r="E58" s="7">
        <v>3239</v>
      </c>
      <c r="F58" s="10" t="s">
        <v>68</v>
      </c>
      <c r="G58" s="4">
        <v>0</v>
      </c>
      <c r="H58" s="4"/>
      <c r="I58" s="4">
        <v>655.1</v>
      </c>
      <c r="J58" s="67"/>
      <c r="K58" s="67"/>
    </row>
    <row r="59" spans="2:11" ht="25.5">
      <c r="B59" s="6"/>
      <c r="C59" s="6"/>
      <c r="D59" s="7">
        <v>329</v>
      </c>
      <c r="E59" s="7"/>
      <c r="F59" s="10" t="s">
        <v>70</v>
      </c>
      <c r="G59" s="4">
        <f>SUM(G60:G63)</f>
        <v>1887</v>
      </c>
      <c r="H59" s="4"/>
      <c r="I59" s="4">
        <f>SUM(I60:I63)</f>
        <v>2552.4700000000003</v>
      </c>
      <c r="J59" s="67">
        <f t="shared" si="2"/>
        <v>135.26603073661897</v>
      </c>
      <c r="K59" s="67"/>
    </row>
    <row r="60" spans="2:11">
      <c r="B60" s="6"/>
      <c r="C60" s="6"/>
      <c r="D60" s="7"/>
      <c r="E60" s="7">
        <v>3294</v>
      </c>
      <c r="F60" s="10" t="s">
        <v>71</v>
      </c>
      <c r="G60" s="4">
        <v>176</v>
      </c>
      <c r="H60" s="4"/>
      <c r="I60" s="4">
        <v>133.09</v>
      </c>
      <c r="J60" s="67">
        <f t="shared" si="2"/>
        <v>75.619318181818187</v>
      </c>
      <c r="K60" s="67"/>
    </row>
    <row r="61" spans="2:11">
      <c r="B61" s="6"/>
      <c r="C61" s="6"/>
      <c r="D61" s="7"/>
      <c r="E61" s="7">
        <v>3295</v>
      </c>
      <c r="F61" s="10" t="s">
        <v>72</v>
      </c>
      <c r="G61" s="4">
        <v>1524</v>
      </c>
      <c r="H61" s="4"/>
      <c r="I61" s="4">
        <v>2258.38</v>
      </c>
      <c r="J61" s="67">
        <f t="shared" si="2"/>
        <v>148.18766404199474</v>
      </c>
      <c r="K61" s="67"/>
    </row>
    <row r="62" spans="2:11">
      <c r="B62" s="6"/>
      <c r="C62" s="6"/>
      <c r="D62" s="7"/>
      <c r="E62" s="7">
        <v>3296</v>
      </c>
      <c r="F62" s="10" t="s">
        <v>73</v>
      </c>
      <c r="G62" s="4">
        <v>187</v>
      </c>
      <c r="H62" s="4"/>
      <c r="I62" s="4">
        <v>0</v>
      </c>
      <c r="J62" s="67">
        <f t="shared" si="2"/>
        <v>0</v>
      </c>
      <c r="K62" s="67"/>
    </row>
    <row r="63" spans="2:11" ht="25.5">
      <c r="B63" s="6"/>
      <c r="C63" s="6"/>
      <c r="D63" s="7"/>
      <c r="E63" s="7">
        <v>3299</v>
      </c>
      <c r="F63" s="10" t="s">
        <v>74</v>
      </c>
      <c r="G63" s="4">
        <v>0</v>
      </c>
      <c r="H63" s="4"/>
      <c r="I63" s="4">
        <v>161</v>
      </c>
      <c r="J63" s="67"/>
      <c r="K63" s="67"/>
    </row>
    <row r="64" spans="2:11">
      <c r="B64" s="6"/>
      <c r="C64" s="6">
        <v>34</v>
      </c>
      <c r="D64" s="7"/>
      <c r="E64" s="7"/>
      <c r="F64" s="10" t="s">
        <v>76</v>
      </c>
      <c r="G64" s="4">
        <f>G65</f>
        <v>409</v>
      </c>
      <c r="H64" s="4">
        <v>333</v>
      </c>
      <c r="I64" s="4">
        <f>I65</f>
        <v>336.96</v>
      </c>
      <c r="J64" s="67">
        <f t="shared" si="2"/>
        <v>82.386308068459655</v>
      </c>
      <c r="K64" s="67">
        <f t="shared" si="3"/>
        <v>101.18918918918918</v>
      </c>
    </row>
    <row r="65" spans="2:11">
      <c r="B65" s="6"/>
      <c r="C65" s="6"/>
      <c r="D65" s="7">
        <v>343</v>
      </c>
      <c r="E65" s="7"/>
      <c r="F65" s="10" t="s">
        <v>75</v>
      </c>
      <c r="G65" s="4">
        <f>G66+G67</f>
        <v>409</v>
      </c>
      <c r="H65" s="4"/>
      <c r="I65" s="4">
        <f>I66+I67</f>
        <v>336.96</v>
      </c>
      <c r="J65" s="67">
        <f t="shared" si="2"/>
        <v>82.386308068459655</v>
      </c>
      <c r="K65" s="67"/>
    </row>
    <row r="66" spans="2:11" ht="25.5">
      <c r="B66" s="6"/>
      <c r="C66" s="6"/>
      <c r="D66" s="50"/>
      <c r="E66" s="7">
        <v>3431</v>
      </c>
      <c r="F66" s="10" t="s">
        <v>77</v>
      </c>
      <c r="G66" s="4">
        <v>311</v>
      </c>
      <c r="H66" s="4"/>
      <c r="I66" s="4">
        <v>336.96</v>
      </c>
      <c r="J66" s="67">
        <f t="shared" si="2"/>
        <v>108.34726688102893</v>
      </c>
      <c r="K66" s="67"/>
    </row>
    <row r="67" spans="2:11">
      <c r="B67" s="6"/>
      <c r="C67" s="6"/>
      <c r="D67" s="50"/>
      <c r="E67" s="7">
        <v>3433</v>
      </c>
      <c r="F67" s="10" t="s">
        <v>78</v>
      </c>
      <c r="G67" s="4">
        <v>98</v>
      </c>
      <c r="H67" s="4"/>
      <c r="I67" s="4"/>
      <c r="J67" s="67">
        <f t="shared" si="2"/>
        <v>0</v>
      </c>
      <c r="K67" s="67"/>
    </row>
    <row r="68" spans="2:11" ht="38.25">
      <c r="B68" s="6"/>
      <c r="C68" s="6">
        <v>37</v>
      </c>
      <c r="D68" s="7"/>
      <c r="E68" s="7"/>
      <c r="F68" s="10" t="s">
        <v>79</v>
      </c>
      <c r="G68" s="4">
        <v>3082</v>
      </c>
      <c r="H68" s="4">
        <v>3263</v>
      </c>
      <c r="I68" s="4">
        <f>I69</f>
        <v>3262.62</v>
      </c>
      <c r="J68" s="67">
        <f t="shared" si="2"/>
        <v>105.86048020765737</v>
      </c>
      <c r="K68" s="67">
        <f t="shared" si="3"/>
        <v>99.988354275206859</v>
      </c>
    </row>
    <row r="69" spans="2:11" ht="25.5">
      <c r="B69" s="6"/>
      <c r="C69" s="6"/>
      <c r="D69" s="7">
        <v>372</v>
      </c>
      <c r="E69" s="7"/>
      <c r="F69" s="10" t="s">
        <v>81</v>
      </c>
      <c r="G69" s="4">
        <f>G70</f>
        <v>3082</v>
      </c>
      <c r="H69" s="4"/>
      <c r="I69" s="4">
        <f>I70</f>
        <v>3262.62</v>
      </c>
      <c r="J69" s="67">
        <f t="shared" si="2"/>
        <v>105.86048020765737</v>
      </c>
      <c r="K69" s="67"/>
    </row>
    <row r="70" spans="2:11" ht="25.5">
      <c r="B70" s="6"/>
      <c r="C70" s="6"/>
      <c r="D70" s="7"/>
      <c r="E70" s="7">
        <v>3722</v>
      </c>
      <c r="F70" s="10" t="s">
        <v>80</v>
      </c>
      <c r="G70" s="4">
        <v>3082</v>
      </c>
      <c r="H70" s="4"/>
      <c r="I70" s="4">
        <v>3262.62</v>
      </c>
      <c r="J70" s="67">
        <f t="shared" si="2"/>
        <v>105.86048020765737</v>
      </c>
      <c r="K70" s="67"/>
    </row>
    <row r="71" spans="2:11">
      <c r="B71" s="6"/>
      <c r="C71" s="6">
        <v>38</v>
      </c>
      <c r="D71" s="7"/>
      <c r="E71" s="7"/>
      <c r="F71" s="10" t="s">
        <v>82</v>
      </c>
      <c r="G71" s="4">
        <v>76</v>
      </c>
      <c r="H71" s="4">
        <v>77</v>
      </c>
      <c r="I71" s="4">
        <f>I72</f>
        <v>76.5</v>
      </c>
      <c r="J71" s="67">
        <f t="shared" si="2"/>
        <v>100.6578947368421</v>
      </c>
      <c r="K71" s="67">
        <f t="shared" si="3"/>
        <v>99.350649350649363</v>
      </c>
    </row>
    <row r="72" spans="2:11">
      <c r="B72" s="6"/>
      <c r="C72" s="6"/>
      <c r="D72" s="7">
        <v>381</v>
      </c>
      <c r="E72" s="7"/>
      <c r="F72" s="10" t="s">
        <v>45</v>
      </c>
      <c r="G72" s="4">
        <v>76</v>
      </c>
      <c r="H72" s="4"/>
      <c r="I72" s="4">
        <f>I73</f>
        <v>76.5</v>
      </c>
      <c r="J72" s="67">
        <f t="shared" si="2"/>
        <v>100.6578947368421</v>
      </c>
      <c r="K72" s="67"/>
    </row>
    <row r="73" spans="2:11">
      <c r="B73" s="6"/>
      <c r="C73" s="6"/>
      <c r="D73" s="7"/>
      <c r="E73" s="7">
        <v>3812</v>
      </c>
      <c r="F73" s="10" t="s">
        <v>83</v>
      </c>
      <c r="G73" s="4">
        <v>76</v>
      </c>
      <c r="H73" s="4"/>
      <c r="I73" s="4">
        <v>76.5</v>
      </c>
      <c r="J73" s="67">
        <f t="shared" si="2"/>
        <v>100.6578947368421</v>
      </c>
      <c r="K73" s="67"/>
    </row>
    <row r="74" spans="2:11" ht="25.5">
      <c r="B74" s="8">
        <v>4</v>
      </c>
      <c r="C74" s="9"/>
      <c r="D74" s="51"/>
      <c r="E74" s="9"/>
      <c r="F74" s="20" t="s">
        <v>5</v>
      </c>
      <c r="G74" s="4">
        <f>G75</f>
        <v>5045</v>
      </c>
      <c r="H74" s="4">
        <f>H75</f>
        <v>5407</v>
      </c>
      <c r="I74" s="4">
        <f>I75</f>
        <v>6006.4</v>
      </c>
      <c r="J74" s="67">
        <f t="shared" si="2"/>
        <v>119.05649157581763</v>
      </c>
      <c r="K74" s="67">
        <f t="shared" si="3"/>
        <v>111.08562973922693</v>
      </c>
    </row>
    <row r="75" spans="2:11" ht="38.25">
      <c r="B75" s="10"/>
      <c r="C75" s="10">
        <v>42</v>
      </c>
      <c r="D75" s="52"/>
      <c r="E75" s="10"/>
      <c r="F75" s="10" t="s">
        <v>84</v>
      </c>
      <c r="G75" s="4">
        <v>5045</v>
      </c>
      <c r="H75" s="4">
        <v>5407</v>
      </c>
      <c r="I75" s="4">
        <f>I76+I78</f>
        <v>6006.4</v>
      </c>
      <c r="J75" s="67">
        <f t="shared" si="2"/>
        <v>119.05649157581763</v>
      </c>
      <c r="K75" s="67">
        <f t="shared" si="3"/>
        <v>111.08562973922693</v>
      </c>
    </row>
    <row r="76" spans="2:11">
      <c r="B76" s="10"/>
      <c r="C76" s="10"/>
      <c r="D76" s="52">
        <v>422</v>
      </c>
      <c r="E76" s="10"/>
      <c r="F76" s="10" t="s">
        <v>175</v>
      </c>
      <c r="G76" s="4"/>
      <c r="H76" s="4"/>
      <c r="I76" s="4">
        <f>I77</f>
        <v>359</v>
      </c>
      <c r="J76" s="67"/>
      <c r="K76" s="67"/>
    </row>
    <row r="77" spans="2:11" ht="25.5">
      <c r="B77" s="10"/>
      <c r="C77" s="10"/>
      <c r="D77" s="52"/>
      <c r="E77" s="10">
        <v>4227</v>
      </c>
      <c r="F77" s="10" t="s">
        <v>176</v>
      </c>
      <c r="G77" s="4"/>
      <c r="H77" s="4"/>
      <c r="I77" s="4">
        <v>359</v>
      </c>
      <c r="J77" s="67"/>
      <c r="K77" s="67"/>
    </row>
    <row r="78" spans="2:11" ht="25.5">
      <c r="B78" s="10"/>
      <c r="C78" s="10"/>
      <c r="D78" s="7">
        <v>424</v>
      </c>
      <c r="E78" s="6"/>
      <c r="F78" s="10" t="s">
        <v>85</v>
      </c>
      <c r="G78" s="4">
        <v>5045</v>
      </c>
      <c r="H78" s="4"/>
      <c r="I78" s="4">
        <f>I79</f>
        <v>5647.4</v>
      </c>
      <c r="J78" s="67">
        <f t="shared" si="2"/>
        <v>111.94053518334985</v>
      </c>
      <c r="K78" s="67"/>
    </row>
    <row r="79" spans="2:11">
      <c r="B79" s="10"/>
      <c r="C79" s="10"/>
      <c r="D79" s="6"/>
      <c r="E79" s="6">
        <v>4241</v>
      </c>
      <c r="F79" s="10" t="s">
        <v>86</v>
      </c>
      <c r="G79" s="4">
        <v>5045</v>
      </c>
      <c r="H79" s="4"/>
      <c r="I79" s="4">
        <v>5647.4</v>
      </c>
      <c r="J79" s="67">
        <f t="shared" si="2"/>
        <v>111.94053518334985</v>
      </c>
      <c r="K79" s="67"/>
    </row>
    <row r="80" spans="2:11">
      <c r="B80" s="111"/>
      <c r="C80" s="111"/>
      <c r="D80" s="6"/>
      <c r="E80" s="6"/>
      <c r="F80" s="111"/>
      <c r="G80" s="4"/>
      <c r="H80" s="4"/>
      <c r="I80" s="4"/>
      <c r="J80" s="67"/>
      <c r="K80" s="67"/>
    </row>
    <row r="81" spans="2:11">
      <c r="B81" s="66"/>
      <c r="C81" s="66"/>
      <c r="D81" s="66"/>
      <c r="E81" s="66"/>
      <c r="F81" s="66" t="s">
        <v>131</v>
      </c>
      <c r="G81" s="4">
        <f>G11</f>
        <v>578233</v>
      </c>
      <c r="H81" s="4">
        <f>H10</f>
        <v>728962</v>
      </c>
      <c r="I81" s="4">
        <f>I11</f>
        <v>726114.12</v>
      </c>
      <c r="J81" s="67">
        <f t="shared" ref="J81:J83" si="4">I81/G81*100</f>
        <v>125.57465935012357</v>
      </c>
      <c r="K81" s="67">
        <f t="shared" ref="K81:K83" si="5">I81/H81*100</f>
        <v>99.609323942811841</v>
      </c>
    </row>
    <row r="82" spans="2:11" ht="30">
      <c r="B82" s="66"/>
      <c r="C82" s="66"/>
      <c r="D82" s="66"/>
      <c r="E82" s="66"/>
      <c r="F82" s="99" t="s">
        <v>132</v>
      </c>
      <c r="G82" s="4">
        <v>1084.68</v>
      </c>
      <c r="H82" s="4">
        <v>740</v>
      </c>
      <c r="I82" s="4">
        <v>487.48</v>
      </c>
      <c r="J82" s="67">
        <f t="shared" si="4"/>
        <v>44.942287126157019</v>
      </c>
      <c r="K82" s="67">
        <f t="shared" si="5"/>
        <v>65.87567567567568</v>
      </c>
    </row>
    <row r="83" spans="2:11">
      <c r="B83" s="66"/>
      <c r="C83" s="66"/>
      <c r="D83" s="66"/>
      <c r="E83" s="66"/>
      <c r="F83" s="66" t="s">
        <v>133</v>
      </c>
      <c r="G83" s="68">
        <f>G28</f>
        <v>578651</v>
      </c>
      <c r="H83" s="68">
        <f>H28</f>
        <v>729702</v>
      </c>
      <c r="I83" s="68">
        <f>I28</f>
        <v>727248</v>
      </c>
      <c r="J83" s="67">
        <f t="shared" si="4"/>
        <v>125.67990031988194</v>
      </c>
      <c r="K83" s="67">
        <f t="shared" si="5"/>
        <v>99.663698331647709</v>
      </c>
    </row>
  </sheetData>
  <protectedRanges>
    <protectedRange sqref="F42:F45" name="Range1"/>
    <protectedRange sqref="F46:F50" name="Range1_1"/>
    <protectedRange sqref="F51" name="Range1_2"/>
    <protectedRange sqref="F52" name="Range1_3"/>
    <protectedRange sqref="F53:F54" name="Range1_4"/>
    <protectedRange sqref="F55" name="Range1_5"/>
    <protectedRange sqref="F56" name="Range1_6"/>
    <protectedRange sqref="F57" name="Range1_7"/>
    <protectedRange sqref="F58:F59 F64:F65" name="Range1_8"/>
    <protectedRange sqref="F60:F63" name="Range1_9"/>
    <protectedRange sqref="F66" name="Range1_10"/>
    <protectedRange sqref="F67:F68" name="Range1_11"/>
    <protectedRange sqref="F69" name="Range1_12"/>
    <protectedRange sqref="F70:F73" name="Range1_13"/>
  </protectedRanges>
  <mergeCells count="7">
    <mergeCell ref="B8:F8"/>
    <mergeCell ref="B9:F9"/>
    <mergeCell ref="B26:F26"/>
    <mergeCell ref="B27:F27"/>
    <mergeCell ref="B2:K2"/>
    <mergeCell ref="B4:K4"/>
    <mergeCell ref="B6:K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35"/>
  <sheetViews>
    <sheetView topLeftCell="A4" workbookViewId="0">
      <selection activeCell="E35" sqref="E35"/>
    </sheetView>
  </sheetViews>
  <sheetFormatPr defaultRowHeight="15"/>
  <cols>
    <col min="2" max="2" width="37.7109375" customWidth="1"/>
    <col min="3" max="3" width="16.140625" customWidth="1"/>
    <col min="4" max="4" width="18.140625" customWidth="1"/>
    <col min="5" max="5" width="14.28515625" customWidth="1"/>
    <col min="6" max="6" width="15.7109375" customWidth="1"/>
    <col min="7" max="7" width="13.7109375" customWidth="1"/>
  </cols>
  <sheetData>
    <row r="1" spans="2:7" ht="18">
      <c r="B1" s="14"/>
      <c r="C1" s="14"/>
      <c r="D1" s="14"/>
      <c r="E1" s="3"/>
      <c r="F1" s="3"/>
      <c r="G1" s="3"/>
    </row>
    <row r="2" spans="2:7" ht="15.75" customHeight="1">
      <c r="B2" s="143" t="s">
        <v>23</v>
      </c>
      <c r="C2" s="143"/>
      <c r="D2" s="143"/>
      <c r="E2" s="143"/>
      <c r="F2" s="143"/>
      <c r="G2" s="143"/>
    </row>
    <row r="3" spans="2:7" ht="18">
      <c r="B3" s="14"/>
      <c r="C3" s="14"/>
      <c r="D3" s="14"/>
      <c r="E3" s="3"/>
      <c r="F3" s="3"/>
      <c r="G3" s="3"/>
    </row>
    <row r="4" spans="2:7" ht="38.25">
      <c r="B4" s="31" t="s">
        <v>6</v>
      </c>
      <c r="C4" s="31" t="s">
        <v>177</v>
      </c>
      <c r="D4" s="31" t="s">
        <v>178</v>
      </c>
      <c r="E4" s="31" t="s">
        <v>171</v>
      </c>
      <c r="F4" s="31" t="s">
        <v>11</v>
      </c>
      <c r="G4" s="31" t="s">
        <v>11</v>
      </c>
    </row>
    <row r="5" spans="2:7">
      <c r="B5" s="31">
        <v>1</v>
      </c>
      <c r="C5" s="31">
        <v>2</v>
      </c>
      <c r="D5" s="31">
        <v>3</v>
      </c>
      <c r="E5" s="31">
        <v>4</v>
      </c>
      <c r="F5" s="31" t="s">
        <v>127</v>
      </c>
      <c r="G5" s="31" t="s">
        <v>128</v>
      </c>
    </row>
    <row r="6" spans="2:7">
      <c r="B6" s="5" t="s">
        <v>22</v>
      </c>
      <c r="C6" s="4">
        <f>C7+C11+C13+C17</f>
        <v>578233</v>
      </c>
      <c r="D6" s="4">
        <f>D7+D9+D11+D13+D17</f>
        <v>728962</v>
      </c>
      <c r="E6" s="4">
        <f>E7+E11+E13+E17</f>
        <v>726114.1</v>
      </c>
      <c r="F6" s="69">
        <f>E6/C6*100</f>
        <v>125.57465589131024</v>
      </c>
      <c r="G6" s="69">
        <f>E6/D6*100</f>
        <v>99.609321199184592</v>
      </c>
    </row>
    <row r="7" spans="2:7">
      <c r="B7" s="5" t="s">
        <v>20</v>
      </c>
      <c r="C7" s="4">
        <v>8989</v>
      </c>
      <c r="D7" s="4">
        <f>D8</f>
        <v>10434</v>
      </c>
      <c r="E7" s="4">
        <f>E8</f>
        <v>8632.4699999999993</v>
      </c>
      <c r="F7" s="69">
        <f t="shared" ref="F7:F35" si="0">E7/C7*100</f>
        <v>96.033707865168523</v>
      </c>
      <c r="G7" s="69">
        <f t="shared" ref="G7:G35" si="1">E7/D7*100</f>
        <v>82.734042553191472</v>
      </c>
    </row>
    <row r="8" spans="2:7">
      <c r="B8" s="27" t="s">
        <v>19</v>
      </c>
      <c r="C8" s="4">
        <v>8989</v>
      </c>
      <c r="D8" s="4">
        <v>10434</v>
      </c>
      <c r="E8" s="4">
        <v>8632.4699999999993</v>
      </c>
      <c r="F8" s="69">
        <f t="shared" si="0"/>
        <v>96.033707865168523</v>
      </c>
      <c r="G8" s="69">
        <f t="shared" si="1"/>
        <v>82.734042553191472</v>
      </c>
    </row>
    <row r="9" spans="2:7">
      <c r="B9" s="5" t="s">
        <v>18</v>
      </c>
      <c r="C9" s="4"/>
      <c r="D9" s="4">
        <v>0</v>
      </c>
      <c r="E9" s="4">
        <f>E10</f>
        <v>0.02</v>
      </c>
      <c r="F9" s="69"/>
      <c r="G9" s="69"/>
    </row>
    <row r="10" spans="2:7" ht="20.25" customHeight="1">
      <c r="B10" s="27" t="s">
        <v>144</v>
      </c>
      <c r="C10" s="4"/>
      <c r="D10" s="4">
        <v>0</v>
      </c>
      <c r="E10" s="4">
        <v>0.02</v>
      </c>
      <c r="F10" s="69"/>
      <c r="G10" s="69"/>
    </row>
    <row r="11" spans="2:7" ht="20.25" customHeight="1">
      <c r="B11" s="5" t="s">
        <v>130</v>
      </c>
      <c r="C11" s="4">
        <f>C12</f>
        <v>72846</v>
      </c>
      <c r="D11" s="4">
        <f>D12</f>
        <v>75845</v>
      </c>
      <c r="E11" s="4">
        <f>E12</f>
        <v>75032.61</v>
      </c>
      <c r="F11" s="69">
        <f t="shared" si="0"/>
        <v>103.0016884935343</v>
      </c>
      <c r="G11" s="69">
        <f t="shared" si="1"/>
        <v>98.928881271013253</v>
      </c>
    </row>
    <row r="12" spans="2:7" ht="20.25" customHeight="1">
      <c r="B12" s="28" t="s">
        <v>88</v>
      </c>
      <c r="C12" s="4">
        <v>72846</v>
      </c>
      <c r="D12" s="4">
        <v>75845</v>
      </c>
      <c r="E12" s="4">
        <v>75032.61</v>
      </c>
      <c r="F12" s="69">
        <f t="shared" si="0"/>
        <v>103.0016884935343</v>
      </c>
      <c r="G12" s="69">
        <f t="shared" si="1"/>
        <v>98.928881271013253</v>
      </c>
    </row>
    <row r="13" spans="2:7" ht="20.25" customHeight="1">
      <c r="B13" s="5" t="s">
        <v>91</v>
      </c>
      <c r="C13" s="4">
        <f>C15+C16</f>
        <v>496058</v>
      </c>
      <c r="D13" s="4">
        <f>SUM(D14:D16)</f>
        <v>641858</v>
      </c>
      <c r="E13" s="4">
        <f>E14+E15+E16</f>
        <v>641464.26</v>
      </c>
      <c r="F13" s="69">
        <f t="shared" si="0"/>
        <v>129.31235057190892</v>
      </c>
      <c r="G13" s="69">
        <f t="shared" si="1"/>
        <v>99.938656213679664</v>
      </c>
    </row>
    <row r="14" spans="2:7" ht="20.25" customHeight="1">
      <c r="B14" s="27" t="s">
        <v>179</v>
      </c>
      <c r="C14" s="4"/>
      <c r="D14" s="4">
        <v>1800</v>
      </c>
      <c r="E14" s="4">
        <v>1800</v>
      </c>
      <c r="F14" s="69"/>
      <c r="G14" s="69">
        <f t="shared" si="1"/>
        <v>100</v>
      </c>
    </row>
    <row r="15" spans="2:7" ht="20.25" customHeight="1">
      <c r="B15" s="27" t="s">
        <v>139</v>
      </c>
      <c r="C15" s="4">
        <v>390</v>
      </c>
      <c r="D15" s="4">
        <v>4273</v>
      </c>
      <c r="E15" s="4">
        <v>4272.67</v>
      </c>
      <c r="F15" s="69">
        <f t="shared" si="0"/>
        <v>1095.5564102564101</v>
      </c>
      <c r="G15" s="69">
        <f t="shared" si="1"/>
        <v>99.992277088696468</v>
      </c>
    </row>
    <row r="16" spans="2:7" ht="20.25" customHeight="1">
      <c r="B16" s="27" t="s">
        <v>89</v>
      </c>
      <c r="C16" s="4">
        <v>495668</v>
      </c>
      <c r="D16" s="4">
        <v>635785</v>
      </c>
      <c r="E16" s="4">
        <v>635391.59</v>
      </c>
      <c r="F16" s="69">
        <f t="shared" si="0"/>
        <v>128.18894703712968</v>
      </c>
      <c r="G16" s="69">
        <f t="shared" si="1"/>
        <v>99.938122163939056</v>
      </c>
    </row>
    <row r="17" spans="2:7" ht="20.25" customHeight="1">
      <c r="B17" s="5" t="s">
        <v>92</v>
      </c>
      <c r="C17" s="4">
        <f>C18</f>
        <v>340</v>
      </c>
      <c r="D17" s="4">
        <f>D18</f>
        <v>825</v>
      </c>
      <c r="E17" s="4">
        <f>E18</f>
        <v>984.76</v>
      </c>
      <c r="F17" s="69">
        <f t="shared" si="0"/>
        <v>289.63529411764705</v>
      </c>
      <c r="G17" s="69">
        <f t="shared" si="1"/>
        <v>119.36484848484848</v>
      </c>
    </row>
    <row r="18" spans="2:7" ht="20.25" customHeight="1">
      <c r="B18" s="27" t="s">
        <v>90</v>
      </c>
      <c r="C18" s="4">
        <v>340</v>
      </c>
      <c r="D18" s="4">
        <v>825</v>
      </c>
      <c r="E18" s="4">
        <v>984.76</v>
      </c>
      <c r="F18" s="69">
        <f t="shared" si="0"/>
        <v>289.63529411764705</v>
      </c>
      <c r="G18" s="69">
        <f t="shared" si="1"/>
        <v>119.36484848484848</v>
      </c>
    </row>
    <row r="19" spans="2:7" ht="15.75" customHeight="1">
      <c r="B19" s="53" t="s">
        <v>21</v>
      </c>
      <c r="C19" s="4">
        <f>C20+C22+C25+C28+C33</f>
        <v>578651</v>
      </c>
      <c r="D19" s="4">
        <f>D20+D22+D25+D28+D33</f>
        <v>729702</v>
      </c>
      <c r="E19" s="4">
        <f>E20+E22+E25+E28+E33</f>
        <v>727248.43</v>
      </c>
      <c r="F19" s="69">
        <f t="shared" si="0"/>
        <v>125.67997463064957</v>
      </c>
      <c r="G19" s="69">
        <f t="shared" si="1"/>
        <v>99.663757259812911</v>
      </c>
    </row>
    <row r="20" spans="2:7" ht="15.75" customHeight="1">
      <c r="B20" s="5" t="s">
        <v>20</v>
      </c>
      <c r="C20" s="4">
        <f>C21</f>
        <v>8989</v>
      </c>
      <c r="D20" s="4">
        <f>D21</f>
        <v>10434</v>
      </c>
      <c r="E20" s="4">
        <f>E21</f>
        <v>8632.4699999999993</v>
      </c>
      <c r="F20" s="69">
        <f t="shared" si="0"/>
        <v>96.033707865168523</v>
      </c>
      <c r="G20" s="69">
        <f t="shared" si="1"/>
        <v>82.734042553191472</v>
      </c>
    </row>
    <row r="21" spans="2:7" ht="15.75" customHeight="1">
      <c r="B21" s="27" t="s">
        <v>19</v>
      </c>
      <c r="C21" s="4">
        <v>8989</v>
      </c>
      <c r="D21" s="4">
        <v>10434</v>
      </c>
      <c r="E21" s="4">
        <v>8632.4699999999993</v>
      </c>
      <c r="F21" s="69">
        <f t="shared" si="0"/>
        <v>96.033707865168523</v>
      </c>
      <c r="G21" s="69">
        <f t="shared" si="1"/>
        <v>82.734042553191472</v>
      </c>
    </row>
    <row r="22" spans="2:7">
      <c r="B22" s="5" t="s">
        <v>18</v>
      </c>
      <c r="C22" s="4">
        <f>C24</f>
        <v>175</v>
      </c>
      <c r="D22" s="4">
        <f>D23+D24</f>
        <v>113</v>
      </c>
      <c r="E22" s="4">
        <f>E24</f>
        <v>0.9</v>
      </c>
      <c r="F22" s="69">
        <f t="shared" si="0"/>
        <v>0.51428571428571423</v>
      </c>
      <c r="G22" s="69">
        <f t="shared" si="1"/>
        <v>0.79646017699115046</v>
      </c>
    </row>
    <row r="23" spans="2:7">
      <c r="B23" s="27" t="s">
        <v>144</v>
      </c>
      <c r="C23" s="4"/>
      <c r="D23" s="4">
        <v>0</v>
      </c>
      <c r="E23" s="4">
        <v>0.02</v>
      </c>
      <c r="F23" s="69"/>
      <c r="G23" s="69"/>
    </row>
    <row r="24" spans="2:7">
      <c r="B24" s="27" t="s">
        <v>140</v>
      </c>
      <c r="C24" s="4">
        <v>175</v>
      </c>
      <c r="D24" s="4">
        <v>113</v>
      </c>
      <c r="E24" s="4">
        <v>0.9</v>
      </c>
      <c r="F24" s="69">
        <f t="shared" si="0"/>
        <v>0.51428571428571423</v>
      </c>
      <c r="G24" s="69">
        <f t="shared" si="1"/>
        <v>0.79646017699115046</v>
      </c>
    </row>
    <row r="25" spans="2:7">
      <c r="B25" s="5" t="s">
        <v>130</v>
      </c>
      <c r="C25" s="4">
        <f>C26+C27</f>
        <v>72932</v>
      </c>
      <c r="D25" s="4">
        <f>D26+D27</f>
        <v>75845</v>
      </c>
      <c r="E25" s="4">
        <f>E26+E27</f>
        <v>75032.61</v>
      </c>
      <c r="F25" s="69">
        <f t="shared" si="0"/>
        <v>102.88023090001646</v>
      </c>
      <c r="G25" s="69">
        <f t="shared" si="1"/>
        <v>98.928881271013253</v>
      </c>
    </row>
    <row r="26" spans="2:7" ht="25.5">
      <c r="B26" s="28" t="s">
        <v>141</v>
      </c>
      <c r="C26" s="4">
        <v>86</v>
      </c>
      <c r="D26" s="4">
        <v>0</v>
      </c>
      <c r="E26" s="4">
        <v>0</v>
      </c>
      <c r="F26" s="69">
        <f t="shared" si="0"/>
        <v>0</v>
      </c>
      <c r="G26" s="69"/>
    </row>
    <row r="27" spans="2:7">
      <c r="B27" s="28" t="s">
        <v>88</v>
      </c>
      <c r="C27" s="4">
        <v>72846</v>
      </c>
      <c r="D27" s="4">
        <v>75845</v>
      </c>
      <c r="E27" s="4">
        <v>75032.61</v>
      </c>
      <c r="F27" s="69">
        <f t="shared" si="0"/>
        <v>103.0016884935343</v>
      </c>
      <c r="G27" s="69">
        <f t="shared" si="1"/>
        <v>98.928881271013253</v>
      </c>
    </row>
    <row r="28" spans="2:7">
      <c r="B28" s="5" t="s">
        <v>91</v>
      </c>
      <c r="C28" s="4">
        <f>SUM(C29+C30+C31+C32)</f>
        <v>496018</v>
      </c>
      <c r="D28" s="4">
        <f>D29+D30+D31+D32</f>
        <v>642323</v>
      </c>
      <c r="E28" s="4">
        <f>SUM(E29:E32)</f>
        <v>642887.46000000008</v>
      </c>
      <c r="F28" s="69">
        <f t="shared" si="0"/>
        <v>129.6097036801084</v>
      </c>
      <c r="G28" s="69">
        <f t="shared" si="1"/>
        <v>100.08787790566429</v>
      </c>
    </row>
    <row r="29" spans="2:7">
      <c r="B29" s="27" t="s">
        <v>179</v>
      </c>
      <c r="C29" s="4"/>
      <c r="D29" s="4">
        <v>1800</v>
      </c>
      <c r="E29" s="4">
        <v>1800</v>
      </c>
      <c r="F29" s="69"/>
      <c r="G29" s="69">
        <f t="shared" si="1"/>
        <v>100</v>
      </c>
    </row>
    <row r="30" spans="2:7">
      <c r="B30" s="27" t="s">
        <v>139</v>
      </c>
      <c r="C30" s="4">
        <v>390</v>
      </c>
      <c r="D30" s="4">
        <v>4273</v>
      </c>
      <c r="E30" s="4">
        <v>4272.67</v>
      </c>
      <c r="F30" s="69">
        <f t="shared" si="0"/>
        <v>1095.5564102564101</v>
      </c>
      <c r="G30" s="69">
        <f t="shared" si="1"/>
        <v>99.992277088696468</v>
      </c>
    </row>
    <row r="31" spans="2:7">
      <c r="B31" s="27" t="s">
        <v>89</v>
      </c>
      <c r="C31" s="4">
        <v>495628</v>
      </c>
      <c r="D31" s="4">
        <v>635785</v>
      </c>
      <c r="E31" s="4">
        <v>636519.63</v>
      </c>
      <c r="F31" s="69">
        <f t="shared" si="0"/>
        <v>128.42689073256554</v>
      </c>
      <c r="G31" s="69">
        <f t="shared" si="1"/>
        <v>100.11554692230864</v>
      </c>
    </row>
    <row r="32" spans="2:7" ht="25.5">
      <c r="B32" s="27" t="s">
        <v>142</v>
      </c>
      <c r="C32" s="4"/>
      <c r="D32" s="4">
        <v>465</v>
      </c>
      <c r="E32" s="4">
        <v>295.16000000000003</v>
      </c>
      <c r="F32" s="69"/>
      <c r="G32" s="69">
        <f t="shared" si="1"/>
        <v>63.475268817204309</v>
      </c>
    </row>
    <row r="33" spans="2:7">
      <c r="B33" s="5" t="s">
        <v>92</v>
      </c>
      <c r="C33" s="4">
        <f>C34+C35</f>
        <v>537</v>
      </c>
      <c r="D33" s="4">
        <f>D34+D35</f>
        <v>987</v>
      </c>
      <c r="E33" s="4">
        <f>E34+E35</f>
        <v>694.99</v>
      </c>
      <c r="F33" s="69">
        <f t="shared" si="0"/>
        <v>129.42085661080074</v>
      </c>
      <c r="G33" s="69">
        <f t="shared" si="1"/>
        <v>70.41438703140831</v>
      </c>
    </row>
    <row r="34" spans="2:7">
      <c r="B34" s="27" t="s">
        <v>145</v>
      </c>
      <c r="C34" s="4">
        <v>178</v>
      </c>
      <c r="D34" s="4">
        <v>825</v>
      </c>
      <c r="E34" s="4">
        <v>568.76</v>
      </c>
      <c r="F34" s="69">
        <f t="shared" si="0"/>
        <v>319.52808988764042</v>
      </c>
      <c r="G34" s="69">
        <f t="shared" si="1"/>
        <v>68.940606060606058</v>
      </c>
    </row>
    <row r="35" spans="2:7">
      <c r="B35" s="27" t="s">
        <v>143</v>
      </c>
      <c r="C35" s="4">
        <v>359</v>
      </c>
      <c r="D35" s="4">
        <v>162</v>
      </c>
      <c r="E35" s="4">
        <v>126.23</v>
      </c>
      <c r="F35" s="69">
        <f t="shared" si="0"/>
        <v>35.161559888579383</v>
      </c>
      <c r="G35" s="69">
        <f t="shared" si="1"/>
        <v>77.919753086419746</v>
      </c>
    </row>
  </sheetData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8"/>
  <sheetViews>
    <sheetView workbookViewId="0">
      <selection activeCell="G8" sqref="G8"/>
    </sheetView>
  </sheetViews>
  <sheetFormatPr defaultRowHeight="15"/>
  <cols>
    <col min="2" max="2" width="37.7109375" customWidth="1"/>
    <col min="3" max="3" width="13.5703125" customWidth="1"/>
    <col min="4" max="4" width="19.7109375" customWidth="1"/>
    <col min="5" max="5" width="20" customWidth="1"/>
    <col min="6" max="7" width="15.7109375" customWidth="1"/>
  </cols>
  <sheetData>
    <row r="1" spans="2:7" ht="18">
      <c r="B1" s="14"/>
      <c r="C1" s="14"/>
      <c r="D1" s="14"/>
      <c r="E1" s="3"/>
      <c r="F1" s="3"/>
      <c r="G1" s="3"/>
    </row>
    <row r="2" spans="2:7" ht="15.75" customHeight="1">
      <c r="B2" s="143" t="s">
        <v>24</v>
      </c>
      <c r="C2" s="143"/>
      <c r="D2" s="143"/>
      <c r="E2" s="143"/>
      <c r="F2" s="143"/>
      <c r="G2" s="143"/>
    </row>
    <row r="3" spans="2:7" ht="18">
      <c r="B3" s="14"/>
      <c r="C3" s="14"/>
      <c r="D3" s="14"/>
      <c r="E3" s="3"/>
      <c r="F3" s="3"/>
      <c r="G3" s="3"/>
    </row>
    <row r="4" spans="2:7" ht="25.5">
      <c r="B4" s="31" t="s">
        <v>6</v>
      </c>
      <c r="C4" s="31" t="s">
        <v>94</v>
      </c>
      <c r="D4" s="31" t="s">
        <v>180</v>
      </c>
      <c r="E4" s="31" t="s">
        <v>181</v>
      </c>
      <c r="F4" s="31" t="s">
        <v>11</v>
      </c>
      <c r="G4" s="31" t="s">
        <v>11</v>
      </c>
    </row>
    <row r="5" spans="2:7">
      <c r="B5" s="31">
        <v>1</v>
      </c>
      <c r="C5" s="31">
        <v>2</v>
      </c>
      <c r="D5" s="31">
        <v>3</v>
      </c>
      <c r="E5" s="31">
        <v>4</v>
      </c>
      <c r="F5" s="31" t="s">
        <v>127</v>
      </c>
      <c r="G5" s="31" t="s">
        <v>128</v>
      </c>
    </row>
    <row r="6" spans="2:7" ht="15.75" customHeight="1">
      <c r="B6" s="5" t="s">
        <v>21</v>
      </c>
      <c r="C6" s="4">
        <f t="shared" ref="C6:E7" si="0">C7</f>
        <v>578651</v>
      </c>
      <c r="D6" s="4">
        <f t="shared" si="0"/>
        <v>729702</v>
      </c>
      <c r="E6" s="4">
        <f t="shared" si="0"/>
        <v>727248.43</v>
      </c>
      <c r="F6" s="67">
        <f>E6/C6*100</f>
        <v>125.67997463064957</v>
      </c>
      <c r="G6" s="67">
        <f>E6/D6*100</f>
        <v>99.663757259812911</v>
      </c>
    </row>
    <row r="7" spans="2:7" ht="15.75" customHeight="1">
      <c r="B7" s="5" t="s">
        <v>95</v>
      </c>
      <c r="C7" s="4">
        <f t="shared" si="0"/>
        <v>578651</v>
      </c>
      <c r="D7" s="4">
        <f t="shared" si="0"/>
        <v>729702</v>
      </c>
      <c r="E7" s="4">
        <f t="shared" si="0"/>
        <v>727248.43</v>
      </c>
      <c r="F7" s="67">
        <f t="shared" ref="F7:F8" si="1">E7/C7*100</f>
        <v>125.67997463064957</v>
      </c>
      <c r="G7" s="67">
        <f t="shared" ref="G7:G8" si="2">E7/D7*100</f>
        <v>99.663757259812911</v>
      </c>
    </row>
    <row r="8" spans="2:7" ht="25.5">
      <c r="B8" s="54" t="s">
        <v>96</v>
      </c>
      <c r="C8" s="4">
        <v>578651</v>
      </c>
      <c r="D8" s="4">
        <v>729702</v>
      </c>
      <c r="E8" s="4">
        <v>727248.43</v>
      </c>
      <c r="F8" s="67">
        <f t="shared" si="1"/>
        <v>125.67997463064957</v>
      </c>
      <c r="G8" s="67">
        <f t="shared" si="2"/>
        <v>99.663757259812911</v>
      </c>
    </row>
  </sheetData>
  <mergeCells count="1">
    <mergeCell ref="B2:G2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17"/>
  <sheetViews>
    <sheetView workbookViewId="0">
      <pane ySplit="390" activePane="bottomLeft"/>
      <selection activeCell="O1" sqref="O1:O1048576"/>
      <selection pane="bottomLeft" activeCell="H15" sqref="H15"/>
    </sheetView>
  </sheetViews>
  <sheetFormatPr defaultRowHeight="15"/>
  <cols>
    <col min="2" max="2" width="7.42578125" bestFit="1" customWidth="1"/>
    <col min="3" max="3" width="9.7109375" customWidth="1"/>
    <col min="4" max="4" width="3.140625" customWidth="1"/>
    <col min="5" max="5" width="42.7109375" customWidth="1"/>
    <col min="6" max="6" width="13.28515625" customWidth="1"/>
    <col min="7" max="7" width="13.140625" customWidth="1"/>
    <col min="8" max="8" width="15.7109375" customWidth="1"/>
  </cols>
  <sheetData>
    <row r="1" spans="2:8" ht="18">
      <c r="B1" s="2"/>
      <c r="C1" s="2"/>
      <c r="D1" s="2"/>
      <c r="E1" s="2"/>
      <c r="F1" s="2"/>
      <c r="G1" s="2"/>
      <c r="H1" s="3"/>
    </row>
    <row r="2" spans="2:8" ht="18" customHeight="1">
      <c r="B2" s="143" t="s">
        <v>8</v>
      </c>
      <c r="C2" s="159"/>
      <c r="D2" s="159"/>
      <c r="E2" s="159"/>
      <c r="F2" s="159"/>
      <c r="G2" s="159"/>
      <c r="H2" s="159"/>
    </row>
    <row r="3" spans="2:8" ht="18">
      <c r="B3" s="2"/>
      <c r="C3" s="2"/>
      <c r="D3" s="2"/>
      <c r="E3" s="2"/>
      <c r="F3" s="2"/>
      <c r="G3" s="2"/>
      <c r="H3" s="3"/>
    </row>
    <row r="4" spans="2:8" ht="15.75">
      <c r="B4" s="160" t="s">
        <v>39</v>
      </c>
      <c r="C4" s="160"/>
      <c r="D4" s="160"/>
      <c r="E4" s="160"/>
      <c r="F4" s="160"/>
      <c r="G4" s="160"/>
      <c r="H4" s="160"/>
    </row>
    <row r="5" spans="2:8" ht="18">
      <c r="B5" s="14"/>
      <c r="C5" s="14"/>
      <c r="D5" s="14"/>
      <c r="E5" s="14"/>
      <c r="F5" s="14"/>
      <c r="G5" s="14"/>
      <c r="H5" s="3"/>
    </row>
    <row r="6" spans="2:8" ht="51">
      <c r="B6" s="140" t="s">
        <v>6</v>
      </c>
      <c r="C6" s="141"/>
      <c r="D6" s="141"/>
      <c r="E6" s="142"/>
      <c r="F6" s="31" t="s">
        <v>180</v>
      </c>
      <c r="G6" s="31" t="s">
        <v>182</v>
      </c>
      <c r="H6" s="31" t="s">
        <v>11</v>
      </c>
    </row>
    <row r="7" spans="2:8" s="25" customFormat="1" ht="15.75" customHeight="1">
      <c r="B7" s="161">
        <v>1</v>
      </c>
      <c r="C7" s="162"/>
      <c r="D7" s="162"/>
      <c r="E7" s="163"/>
      <c r="F7" s="32">
        <v>2</v>
      </c>
      <c r="G7" s="32">
        <v>3</v>
      </c>
      <c r="H7" s="32" t="s">
        <v>148</v>
      </c>
    </row>
    <row r="8" spans="2:8" s="25" customFormat="1" ht="15.75" customHeight="1">
      <c r="B8" s="164" t="s">
        <v>129</v>
      </c>
      <c r="C8" s="165"/>
      <c r="D8" s="166"/>
      <c r="E8" s="55" t="s">
        <v>97</v>
      </c>
      <c r="F8" s="73">
        <f>F19+F41+F87</f>
        <v>729702</v>
      </c>
      <c r="G8" s="108">
        <f>G19+G41+G87</f>
        <v>727248.43000000017</v>
      </c>
      <c r="H8" s="108">
        <f>G8/F8*100</f>
        <v>99.66375725981294</v>
      </c>
    </row>
    <row r="9" spans="2:8" s="25" customFormat="1" ht="15.75" customHeight="1">
      <c r="B9" s="79"/>
      <c r="C9" s="80"/>
      <c r="D9" s="81"/>
      <c r="E9" s="81" t="s">
        <v>158</v>
      </c>
      <c r="F9" s="113">
        <f>SUM(F10:F18)</f>
        <v>729702</v>
      </c>
      <c r="G9" s="105">
        <f>SUM(G10:G18)</f>
        <v>727248.43000000028</v>
      </c>
      <c r="H9" s="108">
        <f t="shared" ref="H9:H67" si="0">G9/F9*100</f>
        <v>99.66375725981294</v>
      </c>
    </row>
    <row r="10" spans="2:8" s="25" customFormat="1" ht="15.75" customHeight="1">
      <c r="B10" s="164" t="s">
        <v>183</v>
      </c>
      <c r="C10" s="165"/>
      <c r="D10" s="166"/>
      <c r="E10" s="104" t="s">
        <v>101</v>
      </c>
      <c r="F10" s="73">
        <v>10434</v>
      </c>
      <c r="G10" s="105">
        <f>G21+G43+G89</f>
        <v>8632.4700000000012</v>
      </c>
      <c r="H10" s="108">
        <f t="shared" si="0"/>
        <v>82.7340425531915</v>
      </c>
    </row>
    <row r="11" spans="2:8" s="25" customFormat="1" ht="15.75" customHeight="1">
      <c r="B11" s="164" t="s">
        <v>184</v>
      </c>
      <c r="C11" s="165"/>
      <c r="D11" s="166"/>
      <c r="E11" s="104" t="s">
        <v>185</v>
      </c>
      <c r="F11" s="73">
        <v>113</v>
      </c>
      <c r="G11" s="105">
        <f>G107</f>
        <v>0.9</v>
      </c>
      <c r="H11" s="108">
        <f t="shared" si="0"/>
        <v>0.79646017699115046</v>
      </c>
    </row>
    <row r="12" spans="2:8" s="25" customFormat="1" ht="15.75" customHeight="1">
      <c r="B12" s="164" t="s">
        <v>186</v>
      </c>
      <c r="C12" s="165"/>
      <c r="D12" s="166"/>
      <c r="E12" s="104" t="s">
        <v>107</v>
      </c>
      <c r="F12" s="73">
        <v>75845</v>
      </c>
      <c r="G12" s="105">
        <f>G49+G82</f>
        <v>75032.61</v>
      </c>
      <c r="H12" s="108">
        <f t="shared" si="0"/>
        <v>98.928881271013253</v>
      </c>
    </row>
    <row r="13" spans="2:8" s="25" customFormat="1" ht="15.75" customHeight="1">
      <c r="B13" s="164" t="s">
        <v>187</v>
      </c>
      <c r="C13" s="165"/>
      <c r="D13" s="166"/>
      <c r="E13" s="104" t="s">
        <v>188</v>
      </c>
      <c r="F13" s="73">
        <v>1800</v>
      </c>
      <c r="G13" s="105">
        <f>G28</f>
        <v>1800</v>
      </c>
      <c r="H13" s="108">
        <f t="shared" si="0"/>
        <v>100</v>
      </c>
    </row>
    <row r="14" spans="2:8" s="25" customFormat="1" ht="15.75" customHeight="1">
      <c r="B14" s="164" t="s">
        <v>189</v>
      </c>
      <c r="C14" s="165"/>
      <c r="D14" s="166"/>
      <c r="E14" s="104" t="s">
        <v>103</v>
      </c>
      <c r="F14" s="73">
        <v>4273</v>
      </c>
      <c r="G14" s="105">
        <f>G34</f>
        <v>4272.67</v>
      </c>
      <c r="H14" s="108">
        <f t="shared" si="0"/>
        <v>99.992277088696468</v>
      </c>
    </row>
    <row r="15" spans="2:8" s="25" customFormat="1" ht="15.75" customHeight="1">
      <c r="B15" s="164" t="s">
        <v>190</v>
      </c>
      <c r="C15" s="165"/>
      <c r="D15" s="166"/>
      <c r="E15" s="104" t="s">
        <v>191</v>
      </c>
      <c r="F15" s="73">
        <v>635785</v>
      </c>
      <c r="G15" s="105">
        <f>G66+G93+G111+G115</f>
        <v>636519.63000000024</v>
      </c>
      <c r="H15" s="108">
        <f t="shared" si="0"/>
        <v>100.11554692230868</v>
      </c>
    </row>
    <row r="16" spans="2:8" s="25" customFormat="1" ht="15.75" customHeight="1">
      <c r="B16" s="164" t="s">
        <v>190</v>
      </c>
      <c r="C16" s="165"/>
      <c r="D16" s="166"/>
      <c r="E16" s="104" t="s">
        <v>192</v>
      </c>
      <c r="F16" s="73">
        <v>465</v>
      </c>
      <c r="G16" s="105">
        <f>G77</f>
        <v>295.15999999999997</v>
      </c>
      <c r="H16" s="108">
        <f t="shared" si="0"/>
        <v>63.475268817204288</v>
      </c>
    </row>
    <row r="17" spans="2:8" s="25" customFormat="1" ht="15.75" customHeight="1">
      <c r="B17" s="164" t="s">
        <v>193</v>
      </c>
      <c r="C17" s="165"/>
      <c r="D17" s="166"/>
      <c r="E17" s="104" t="s">
        <v>194</v>
      </c>
      <c r="F17" s="73">
        <v>825</v>
      </c>
      <c r="G17" s="105">
        <f>G97</f>
        <v>568.76</v>
      </c>
      <c r="H17" s="108">
        <f t="shared" si="0"/>
        <v>68.940606060606058</v>
      </c>
    </row>
    <row r="18" spans="2:8" s="25" customFormat="1" ht="15.75" customHeight="1">
      <c r="B18" s="164" t="s">
        <v>193</v>
      </c>
      <c r="C18" s="165"/>
      <c r="D18" s="166"/>
      <c r="E18" s="104" t="s">
        <v>195</v>
      </c>
      <c r="F18" s="73">
        <v>162</v>
      </c>
      <c r="G18" s="105">
        <f>G103</f>
        <v>126.23</v>
      </c>
      <c r="H18" s="108">
        <f t="shared" si="0"/>
        <v>77.919753086419746</v>
      </c>
    </row>
    <row r="19" spans="2:8" s="33" customFormat="1" ht="30" customHeight="1">
      <c r="B19" s="132" t="s">
        <v>98</v>
      </c>
      <c r="C19" s="133"/>
      <c r="D19" s="134"/>
      <c r="E19" s="74" t="s">
        <v>138</v>
      </c>
      <c r="F19" s="88">
        <f>F20</f>
        <v>10222</v>
      </c>
      <c r="G19" s="106">
        <f>G20</f>
        <v>8420.52</v>
      </c>
      <c r="H19" s="108">
        <f t="shared" si="0"/>
        <v>82.376442966151444</v>
      </c>
    </row>
    <row r="20" spans="2:8" s="33" customFormat="1" ht="30" customHeight="1">
      <c r="B20" s="132" t="s">
        <v>99</v>
      </c>
      <c r="C20" s="133"/>
      <c r="D20" s="134"/>
      <c r="E20" s="55" t="s">
        <v>149</v>
      </c>
      <c r="F20" s="73">
        <f>F21+F28+F34</f>
        <v>10222</v>
      </c>
      <c r="G20" s="105">
        <f>G21+G28+G34</f>
        <v>8420.52</v>
      </c>
      <c r="H20" s="108">
        <f t="shared" si="0"/>
        <v>82.376442966151444</v>
      </c>
    </row>
    <row r="21" spans="2:8" s="33" customFormat="1" ht="30" customHeight="1">
      <c r="B21" s="144" t="s">
        <v>100</v>
      </c>
      <c r="C21" s="145"/>
      <c r="D21" s="146"/>
      <c r="E21" s="56" t="s">
        <v>101</v>
      </c>
      <c r="F21" s="73">
        <f>F22+F26</f>
        <v>4149</v>
      </c>
      <c r="G21" s="105">
        <f>G22+G26</f>
        <v>2347.85</v>
      </c>
      <c r="H21" s="108">
        <f t="shared" si="0"/>
        <v>56.588334538443</v>
      </c>
    </row>
    <row r="22" spans="2:8" s="33" customFormat="1">
      <c r="B22" s="147">
        <v>31</v>
      </c>
      <c r="C22" s="148"/>
      <c r="D22" s="149"/>
      <c r="E22" s="48" t="s">
        <v>4</v>
      </c>
      <c r="F22" s="73">
        <v>3892</v>
      </c>
      <c r="G22" s="105">
        <f>SUM(G23:G25)</f>
        <v>2190.9499999999998</v>
      </c>
      <c r="H22" s="108">
        <f t="shared" si="0"/>
        <v>56.293679342240488</v>
      </c>
    </row>
    <row r="23" spans="2:8" s="33" customFormat="1">
      <c r="B23" s="65"/>
      <c r="C23" s="62">
        <v>3111</v>
      </c>
      <c r="D23" s="63"/>
      <c r="E23" s="64" t="s">
        <v>15</v>
      </c>
      <c r="F23" s="73"/>
      <c r="G23" s="105">
        <v>1352</v>
      </c>
      <c r="H23" s="108"/>
    </row>
    <row r="24" spans="2:8" s="33" customFormat="1">
      <c r="B24" s="65"/>
      <c r="C24" s="62">
        <v>3121</v>
      </c>
      <c r="D24" s="63"/>
      <c r="E24" s="64" t="s">
        <v>49</v>
      </c>
      <c r="F24" s="73"/>
      <c r="G24" s="105">
        <v>568.33000000000004</v>
      </c>
      <c r="H24" s="108"/>
    </row>
    <row r="25" spans="2:8" s="33" customFormat="1">
      <c r="B25" s="65"/>
      <c r="C25" s="62">
        <v>3132</v>
      </c>
      <c r="D25" s="63"/>
      <c r="E25" s="64" t="s">
        <v>51</v>
      </c>
      <c r="F25" s="73"/>
      <c r="G25" s="105">
        <v>270.62</v>
      </c>
      <c r="H25" s="108"/>
    </row>
    <row r="26" spans="2:8" s="33" customFormat="1">
      <c r="B26" s="147">
        <v>32</v>
      </c>
      <c r="C26" s="148"/>
      <c r="D26" s="149"/>
      <c r="E26" s="48" t="s">
        <v>10</v>
      </c>
      <c r="F26" s="73">
        <v>257</v>
      </c>
      <c r="G26" s="105">
        <f>G27</f>
        <v>156.9</v>
      </c>
      <c r="H26" s="108">
        <f t="shared" si="0"/>
        <v>61.050583657587552</v>
      </c>
    </row>
    <row r="27" spans="2:8" s="33" customFormat="1" ht="25.5">
      <c r="B27" s="65"/>
      <c r="C27" s="62">
        <v>3212</v>
      </c>
      <c r="D27" s="63"/>
      <c r="E27" s="64" t="s">
        <v>53</v>
      </c>
      <c r="F27" s="73"/>
      <c r="G27" s="105">
        <v>156.9</v>
      </c>
      <c r="H27" s="108"/>
    </row>
    <row r="28" spans="2:8" s="33" customFormat="1" ht="27.75" customHeight="1">
      <c r="B28" s="144" t="s">
        <v>196</v>
      </c>
      <c r="C28" s="145"/>
      <c r="D28" s="146"/>
      <c r="E28" s="78" t="s">
        <v>188</v>
      </c>
      <c r="F28" s="73">
        <f>F29+F32</f>
        <v>1800</v>
      </c>
      <c r="G28" s="105">
        <f>G29+G32</f>
        <v>1800</v>
      </c>
      <c r="H28" s="108">
        <f>G28/F28*100</f>
        <v>100</v>
      </c>
    </row>
    <row r="29" spans="2:8" s="33" customFormat="1">
      <c r="B29" s="147">
        <v>31</v>
      </c>
      <c r="C29" s="148"/>
      <c r="D29" s="149"/>
      <c r="E29" s="84" t="s">
        <v>4</v>
      </c>
      <c r="F29" s="73">
        <v>1700</v>
      </c>
      <c r="G29" s="105">
        <f>G30+G31</f>
        <v>1700</v>
      </c>
      <c r="H29" s="108">
        <f t="shared" si="0"/>
        <v>100</v>
      </c>
    </row>
    <row r="30" spans="2:8" s="33" customFormat="1">
      <c r="B30" s="101"/>
      <c r="C30" s="102">
        <v>3111</v>
      </c>
      <c r="D30" s="103"/>
      <c r="E30" s="84" t="s">
        <v>15</v>
      </c>
      <c r="F30" s="73"/>
      <c r="G30" s="105">
        <v>1500</v>
      </c>
      <c r="H30" s="108"/>
    </row>
    <row r="31" spans="2:8" s="33" customFormat="1">
      <c r="B31" s="101"/>
      <c r="C31" s="102">
        <v>3132</v>
      </c>
      <c r="D31" s="103"/>
      <c r="E31" s="84" t="s">
        <v>51</v>
      </c>
      <c r="F31" s="73"/>
      <c r="G31" s="105">
        <v>200</v>
      </c>
      <c r="H31" s="108"/>
    </row>
    <row r="32" spans="2:8" s="33" customFormat="1">
      <c r="B32" s="147">
        <v>32</v>
      </c>
      <c r="C32" s="148"/>
      <c r="D32" s="149"/>
      <c r="E32" s="84" t="s">
        <v>10</v>
      </c>
      <c r="F32" s="73">
        <v>100</v>
      </c>
      <c r="G32" s="105">
        <f>G33</f>
        <v>100</v>
      </c>
      <c r="H32" s="108">
        <f t="shared" si="0"/>
        <v>100</v>
      </c>
    </row>
    <row r="33" spans="2:8" s="33" customFormat="1" ht="25.5">
      <c r="B33" s="101"/>
      <c r="C33" s="102">
        <v>3212</v>
      </c>
      <c r="D33" s="103"/>
      <c r="E33" s="84" t="s">
        <v>53</v>
      </c>
      <c r="F33" s="73"/>
      <c r="G33" s="105">
        <v>100</v>
      </c>
      <c r="H33" s="108"/>
    </row>
    <row r="34" spans="2:8" s="33" customFormat="1" ht="30" customHeight="1">
      <c r="B34" s="153" t="s">
        <v>102</v>
      </c>
      <c r="C34" s="154"/>
      <c r="D34" s="155"/>
      <c r="E34" s="78" t="s">
        <v>103</v>
      </c>
      <c r="F34" s="73">
        <f>F35+F39</f>
        <v>4273</v>
      </c>
      <c r="G34" s="105">
        <f>G35+G39</f>
        <v>4272.67</v>
      </c>
      <c r="H34" s="108">
        <f t="shared" si="0"/>
        <v>99.992277088696468</v>
      </c>
    </row>
    <row r="35" spans="2:8" s="33" customFormat="1">
      <c r="B35" s="57">
        <v>31</v>
      </c>
      <c r="C35" s="58"/>
      <c r="D35" s="59"/>
      <c r="E35" s="48" t="s">
        <v>4</v>
      </c>
      <c r="F35" s="73">
        <v>3999</v>
      </c>
      <c r="G35" s="105">
        <f>SUM(G36:G38)</f>
        <v>3998.67</v>
      </c>
      <c r="H35" s="108">
        <f t="shared" si="0"/>
        <v>99.99174793698424</v>
      </c>
    </row>
    <row r="36" spans="2:8" s="33" customFormat="1">
      <c r="B36" s="65"/>
      <c r="C36" s="62">
        <v>3111</v>
      </c>
      <c r="D36" s="63"/>
      <c r="E36" s="64" t="s">
        <v>15</v>
      </c>
      <c r="F36" s="73"/>
      <c r="G36" s="105">
        <v>2976</v>
      </c>
      <c r="H36" s="108"/>
    </row>
    <row r="37" spans="2:8" s="33" customFormat="1">
      <c r="B37" s="65"/>
      <c r="C37" s="62">
        <v>3121</v>
      </c>
      <c r="D37" s="63"/>
      <c r="E37" s="64" t="s">
        <v>49</v>
      </c>
      <c r="F37" s="73"/>
      <c r="G37" s="105">
        <v>531.66999999999996</v>
      </c>
      <c r="H37" s="108"/>
    </row>
    <row r="38" spans="2:8" s="33" customFormat="1">
      <c r="B38" s="65"/>
      <c r="C38" s="62">
        <v>3132</v>
      </c>
      <c r="D38" s="63"/>
      <c r="E38" s="64" t="s">
        <v>51</v>
      </c>
      <c r="F38" s="73"/>
      <c r="G38" s="105">
        <v>491</v>
      </c>
      <c r="H38" s="108"/>
    </row>
    <row r="39" spans="2:8" s="33" customFormat="1">
      <c r="B39" s="57">
        <v>32</v>
      </c>
      <c r="C39" s="58"/>
      <c r="D39" s="59"/>
      <c r="E39" s="48" t="s">
        <v>10</v>
      </c>
      <c r="F39" s="73">
        <v>274</v>
      </c>
      <c r="G39" s="105">
        <f>G40</f>
        <v>274</v>
      </c>
      <c r="H39" s="108">
        <f t="shared" si="0"/>
        <v>100</v>
      </c>
    </row>
    <row r="40" spans="2:8" s="33" customFormat="1" ht="25.5">
      <c r="B40" s="65"/>
      <c r="C40" s="62">
        <v>3212</v>
      </c>
      <c r="D40" s="63"/>
      <c r="E40" s="64" t="s">
        <v>53</v>
      </c>
      <c r="F40" s="73"/>
      <c r="G40" s="105">
        <v>274</v>
      </c>
      <c r="H40" s="108"/>
    </row>
    <row r="41" spans="2:8" s="33" customFormat="1">
      <c r="B41" s="132" t="s">
        <v>104</v>
      </c>
      <c r="C41" s="133"/>
      <c r="D41" s="134"/>
      <c r="E41" s="74" t="s">
        <v>105</v>
      </c>
      <c r="F41" s="88">
        <f>F42+F81</f>
        <v>699933</v>
      </c>
      <c r="G41" s="106">
        <f>G42+G81</f>
        <v>699944.94000000018</v>
      </c>
      <c r="H41" s="108">
        <f t="shared" si="0"/>
        <v>100.00170587756259</v>
      </c>
    </row>
    <row r="42" spans="2:8" s="33" customFormat="1" ht="30" customHeight="1">
      <c r="B42" s="132" t="s">
        <v>106</v>
      </c>
      <c r="C42" s="133"/>
      <c r="D42" s="134"/>
      <c r="E42" s="100" t="s">
        <v>146</v>
      </c>
      <c r="F42" s="73">
        <f>F43+F49+F66+F77</f>
        <v>687048</v>
      </c>
      <c r="G42" s="105">
        <f>G43+G49+G66+G77</f>
        <v>687872.33000000019</v>
      </c>
      <c r="H42" s="108">
        <f t="shared" si="0"/>
        <v>100.11998142778964</v>
      </c>
    </row>
    <row r="43" spans="2:8" s="33" customFormat="1" ht="30" customHeight="1">
      <c r="B43" s="144" t="s">
        <v>100</v>
      </c>
      <c r="C43" s="145"/>
      <c r="D43" s="146"/>
      <c r="E43" s="78" t="s">
        <v>101</v>
      </c>
      <c r="F43" s="73">
        <f>F44</f>
        <v>3022</v>
      </c>
      <c r="G43" s="105">
        <f>G44</f>
        <v>3022</v>
      </c>
      <c r="H43" s="108">
        <f t="shared" si="0"/>
        <v>100</v>
      </c>
    </row>
    <row r="44" spans="2:8" s="33" customFormat="1">
      <c r="B44" s="147">
        <v>32</v>
      </c>
      <c r="C44" s="148"/>
      <c r="D44" s="149"/>
      <c r="E44" s="84" t="s">
        <v>10</v>
      </c>
      <c r="F44" s="73">
        <v>3022</v>
      </c>
      <c r="G44" s="105">
        <f>SUM(G45:G48)</f>
        <v>3022</v>
      </c>
      <c r="H44" s="108">
        <f t="shared" si="0"/>
        <v>100</v>
      </c>
    </row>
    <row r="45" spans="2:8" s="33" customFormat="1">
      <c r="B45" s="101"/>
      <c r="C45" s="83">
        <v>3231</v>
      </c>
      <c r="D45" s="103"/>
      <c r="E45" s="84" t="s">
        <v>62</v>
      </c>
      <c r="F45" s="73"/>
      <c r="G45" s="105">
        <v>2416.92</v>
      </c>
      <c r="H45" s="108"/>
    </row>
    <row r="46" spans="2:8" s="33" customFormat="1">
      <c r="B46" s="101"/>
      <c r="C46" s="83">
        <v>3234</v>
      </c>
      <c r="D46" s="103"/>
      <c r="E46" s="84" t="s">
        <v>64</v>
      </c>
      <c r="F46" s="73"/>
      <c r="G46" s="105">
        <v>80.98</v>
      </c>
      <c r="H46" s="108"/>
    </row>
    <row r="47" spans="2:8" s="33" customFormat="1">
      <c r="B47" s="101"/>
      <c r="C47" s="83">
        <v>3238</v>
      </c>
      <c r="D47" s="103"/>
      <c r="E47" s="84" t="s">
        <v>67</v>
      </c>
      <c r="F47" s="73"/>
      <c r="G47" s="105">
        <v>329</v>
      </c>
      <c r="H47" s="108"/>
    </row>
    <row r="48" spans="2:8" s="33" customFormat="1">
      <c r="B48" s="86"/>
      <c r="C48" s="83">
        <v>3239</v>
      </c>
      <c r="D48" s="87"/>
      <c r="E48" s="84" t="s">
        <v>68</v>
      </c>
      <c r="F48" s="73"/>
      <c r="G48" s="105">
        <v>195.1</v>
      </c>
      <c r="H48" s="108"/>
    </row>
    <row r="49" spans="2:8" s="33" customFormat="1" ht="26.25" customHeight="1">
      <c r="B49" s="150" t="s">
        <v>147</v>
      </c>
      <c r="C49" s="151"/>
      <c r="D49" s="152"/>
      <c r="E49" s="78" t="s">
        <v>107</v>
      </c>
      <c r="F49" s="73">
        <f>F50+F64</f>
        <v>62960</v>
      </c>
      <c r="G49" s="105">
        <f>G50+G64</f>
        <v>62960</v>
      </c>
      <c r="H49" s="108">
        <f t="shared" si="0"/>
        <v>100</v>
      </c>
    </row>
    <row r="50" spans="2:8" s="33" customFormat="1">
      <c r="B50" s="147">
        <v>32</v>
      </c>
      <c r="C50" s="148"/>
      <c r="D50" s="149"/>
      <c r="E50" s="48" t="s">
        <v>10</v>
      </c>
      <c r="F50" s="73">
        <v>62627</v>
      </c>
      <c r="G50" s="105">
        <f>SUM(G51:G63)</f>
        <v>62623.040000000001</v>
      </c>
      <c r="H50" s="108">
        <f t="shared" si="0"/>
        <v>99.99367684864356</v>
      </c>
    </row>
    <row r="51" spans="2:8" ht="27.75" customHeight="1">
      <c r="B51" s="85"/>
      <c r="C51" s="76">
        <v>3211</v>
      </c>
      <c r="D51" s="77"/>
      <c r="E51" s="84" t="s">
        <v>17</v>
      </c>
      <c r="F51" s="73"/>
      <c r="G51" s="105">
        <v>522.26</v>
      </c>
      <c r="H51" s="108"/>
    </row>
    <row r="52" spans="2:8">
      <c r="B52" s="85"/>
      <c r="C52" s="76">
        <v>3221</v>
      </c>
      <c r="D52" s="77"/>
      <c r="E52" s="84" t="s">
        <v>57</v>
      </c>
      <c r="F52" s="73"/>
      <c r="G52" s="105">
        <v>2002.15</v>
      </c>
      <c r="H52" s="108"/>
    </row>
    <row r="53" spans="2:8">
      <c r="B53" s="85"/>
      <c r="C53" s="76">
        <v>3223</v>
      </c>
      <c r="D53" s="77"/>
      <c r="E53" s="84" t="s">
        <v>59</v>
      </c>
      <c r="F53" s="73"/>
      <c r="G53" s="105">
        <v>5249.93</v>
      </c>
      <c r="H53" s="108"/>
    </row>
    <row r="54" spans="2:8" ht="25.5">
      <c r="B54" s="85"/>
      <c r="C54" s="76">
        <v>3224</v>
      </c>
      <c r="D54" s="77"/>
      <c r="E54" s="84" t="s">
        <v>154</v>
      </c>
      <c r="F54" s="73"/>
      <c r="G54" s="105">
        <v>471.49</v>
      </c>
      <c r="H54" s="108"/>
    </row>
    <row r="55" spans="2:8">
      <c r="B55" s="85"/>
      <c r="C55" s="76">
        <v>3231</v>
      </c>
      <c r="D55" s="77"/>
      <c r="E55" s="84" t="s">
        <v>62</v>
      </c>
      <c r="F55" s="73"/>
      <c r="G55" s="105">
        <v>46391.62</v>
      </c>
      <c r="H55" s="108"/>
    </row>
    <row r="56" spans="2:8">
      <c r="B56" s="85"/>
      <c r="C56" s="76">
        <v>3232</v>
      </c>
      <c r="D56" s="77"/>
      <c r="E56" s="84" t="s">
        <v>63</v>
      </c>
      <c r="F56" s="73"/>
      <c r="G56" s="105">
        <v>1121.5999999999999</v>
      </c>
      <c r="H56" s="108"/>
    </row>
    <row r="57" spans="2:8">
      <c r="B57" s="85"/>
      <c r="C57" s="76">
        <v>3234</v>
      </c>
      <c r="D57" s="77"/>
      <c r="E57" s="84" t="s">
        <v>64</v>
      </c>
      <c r="F57" s="73"/>
      <c r="G57" s="105">
        <v>1000.79</v>
      </c>
      <c r="H57" s="108"/>
    </row>
    <row r="58" spans="2:8">
      <c r="B58" s="101"/>
      <c r="C58" s="102">
        <v>3236</v>
      </c>
      <c r="D58" s="103"/>
      <c r="E58" s="84" t="s">
        <v>65</v>
      </c>
      <c r="F58" s="73"/>
      <c r="G58" s="105">
        <v>1120</v>
      </c>
      <c r="H58" s="108"/>
    </row>
    <row r="59" spans="2:8">
      <c r="B59" s="85"/>
      <c r="C59" s="76">
        <v>3237</v>
      </c>
      <c r="D59" s="77"/>
      <c r="E59" s="84" t="s">
        <v>66</v>
      </c>
      <c r="F59" s="73"/>
      <c r="G59" s="105">
        <v>865.57</v>
      </c>
      <c r="H59" s="108"/>
    </row>
    <row r="60" spans="2:8">
      <c r="B60" s="85"/>
      <c r="C60" s="76">
        <v>3238</v>
      </c>
      <c r="D60" s="77"/>
      <c r="E60" s="84" t="s">
        <v>67</v>
      </c>
      <c r="F60" s="73"/>
      <c r="G60" s="105">
        <v>3123.54</v>
      </c>
      <c r="H60" s="108"/>
    </row>
    <row r="61" spans="2:8">
      <c r="B61" s="101"/>
      <c r="C61" s="102">
        <v>3239</v>
      </c>
      <c r="D61" s="103"/>
      <c r="E61" s="84" t="s">
        <v>68</v>
      </c>
      <c r="F61" s="73"/>
      <c r="G61" s="105">
        <v>460</v>
      </c>
      <c r="H61" s="108"/>
    </row>
    <row r="62" spans="2:8">
      <c r="B62" s="85"/>
      <c r="C62" s="76">
        <v>3294</v>
      </c>
      <c r="D62" s="77"/>
      <c r="E62" s="84" t="s">
        <v>71</v>
      </c>
      <c r="F62" s="73"/>
      <c r="G62" s="105">
        <v>133.09</v>
      </c>
      <c r="H62" s="108"/>
    </row>
    <row r="63" spans="2:8">
      <c r="B63" s="101"/>
      <c r="C63" s="102">
        <v>3299</v>
      </c>
      <c r="D63" s="103"/>
      <c r="E63" s="84" t="s">
        <v>198</v>
      </c>
      <c r="F63" s="73"/>
      <c r="G63" s="105">
        <v>161</v>
      </c>
      <c r="H63" s="108"/>
    </row>
    <row r="64" spans="2:8">
      <c r="B64" s="57">
        <v>34</v>
      </c>
      <c r="C64" s="58"/>
      <c r="D64" s="59"/>
      <c r="E64" s="48" t="s">
        <v>76</v>
      </c>
      <c r="F64" s="73">
        <v>333</v>
      </c>
      <c r="G64" s="105">
        <f>G65</f>
        <v>336.96</v>
      </c>
      <c r="H64" s="108">
        <f t="shared" si="0"/>
        <v>101.18918918918918</v>
      </c>
    </row>
    <row r="65" spans="2:8">
      <c r="B65" s="85"/>
      <c r="C65" s="76">
        <v>3431</v>
      </c>
      <c r="D65" s="77"/>
      <c r="E65" s="84" t="s">
        <v>77</v>
      </c>
      <c r="F65" s="73"/>
      <c r="G65" s="105">
        <v>336.96</v>
      </c>
      <c r="H65" s="108"/>
    </row>
    <row r="66" spans="2:8" ht="27.75" customHeight="1">
      <c r="B66" s="150" t="s">
        <v>108</v>
      </c>
      <c r="C66" s="151"/>
      <c r="D66" s="152"/>
      <c r="E66" s="56" t="s">
        <v>109</v>
      </c>
      <c r="F66" s="73">
        <f>F67+F73</f>
        <v>620601</v>
      </c>
      <c r="G66" s="105">
        <f>G67+G73</f>
        <v>621595.17000000016</v>
      </c>
      <c r="H66" s="108">
        <f t="shared" si="0"/>
        <v>100.16019471447841</v>
      </c>
    </row>
    <row r="67" spans="2:8">
      <c r="B67" s="46">
        <v>31</v>
      </c>
      <c r="C67" s="47"/>
      <c r="D67" s="48"/>
      <c r="E67" s="48" t="s">
        <v>110</v>
      </c>
      <c r="F67" s="73">
        <v>604100</v>
      </c>
      <c r="G67" s="105">
        <f>SUM(G68:G72)</f>
        <v>604464.25000000012</v>
      </c>
      <c r="H67" s="108">
        <f t="shared" si="0"/>
        <v>100.06029630855819</v>
      </c>
    </row>
    <row r="68" spans="2:8" ht="27" customHeight="1">
      <c r="B68" s="82"/>
      <c r="C68" s="83">
        <v>3111</v>
      </c>
      <c r="D68" s="84"/>
      <c r="E68" s="84" t="s">
        <v>15</v>
      </c>
      <c r="F68" s="73"/>
      <c r="G68" s="105">
        <v>460779.46</v>
      </c>
      <c r="H68" s="108"/>
    </row>
    <row r="69" spans="2:8" ht="27" customHeight="1">
      <c r="B69" s="82"/>
      <c r="C69" s="83">
        <v>3113</v>
      </c>
      <c r="D69" s="84"/>
      <c r="E69" s="84" t="s">
        <v>174</v>
      </c>
      <c r="F69" s="73"/>
      <c r="G69" s="105">
        <v>4186.32</v>
      </c>
      <c r="H69" s="108"/>
    </row>
    <row r="70" spans="2:8">
      <c r="B70" s="82"/>
      <c r="C70" s="83">
        <v>3114</v>
      </c>
      <c r="D70" s="84"/>
      <c r="E70" s="84" t="s">
        <v>157</v>
      </c>
      <c r="F70" s="73"/>
      <c r="G70" s="105">
        <v>37058.15</v>
      </c>
      <c r="H70" s="108"/>
    </row>
    <row r="71" spans="2:8">
      <c r="B71" s="82"/>
      <c r="C71" s="83">
        <v>3121</v>
      </c>
      <c r="D71" s="84"/>
      <c r="E71" s="84" t="s">
        <v>49</v>
      </c>
      <c r="F71" s="73"/>
      <c r="G71" s="105">
        <v>20668.96</v>
      </c>
      <c r="H71" s="108"/>
    </row>
    <row r="72" spans="2:8">
      <c r="B72" s="82"/>
      <c r="C72" s="83">
        <v>3132</v>
      </c>
      <c r="D72" s="84"/>
      <c r="E72" s="84" t="s">
        <v>51</v>
      </c>
      <c r="F72" s="73"/>
      <c r="G72" s="105">
        <v>81771.360000000001</v>
      </c>
      <c r="H72" s="108"/>
    </row>
    <row r="73" spans="2:8">
      <c r="B73" s="82">
        <v>32</v>
      </c>
      <c r="C73" s="83"/>
      <c r="D73" s="84"/>
      <c r="E73" s="84" t="s">
        <v>10</v>
      </c>
      <c r="F73" s="73">
        <v>16501</v>
      </c>
      <c r="G73" s="105">
        <f>SUM(G74:G76)</f>
        <v>17130.919999999998</v>
      </c>
      <c r="H73" s="108">
        <f t="shared" ref="H73:H116" si="1">G73/F73*100</f>
        <v>103.81746560814496</v>
      </c>
    </row>
    <row r="74" spans="2:8" ht="25.5">
      <c r="B74" s="82"/>
      <c r="C74" s="83">
        <v>3212</v>
      </c>
      <c r="D74" s="84"/>
      <c r="E74" s="84" t="s">
        <v>53</v>
      </c>
      <c r="F74" s="73"/>
      <c r="G74" s="105">
        <v>10656.57</v>
      </c>
      <c r="H74" s="108"/>
    </row>
    <row r="75" spans="2:8">
      <c r="B75" s="82"/>
      <c r="C75" s="83">
        <v>3214</v>
      </c>
      <c r="D75" s="84"/>
      <c r="E75" s="84" t="s">
        <v>55</v>
      </c>
      <c r="F75" s="73"/>
      <c r="G75" s="105">
        <v>4346.3500000000004</v>
      </c>
      <c r="H75" s="108"/>
    </row>
    <row r="76" spans="2:8">
      <c r="B76" s="82"/>
      <c r="C76" s="83">
        <v>3295</v>
      </c>
      <c r="D76" s="84"/>
      <c r="E76" s="84" t="s">
        <v>72</v>
      </c>
      <c r="F76" s="73"/>
      <c r="G76" s="105">
        <v>2128</v>
      </c>
      <c r="H76" s="108"/>
    </row>
    <row r="77" spans="2:8" ht="25.5" customHeight="1">
      <c r="B77" s="153" t="s">
        <v>159</v>
      </c>
      <c r="C77" s="154"/>
      <c r="D77" s="155"/>
      <c r="E77" s="78" t="s">
        <v>166</v>
      </c>
      <c r="F77" s="73">
        <f>F78</f>
        <v>465</v>
      </c>
      <c r="G77" s="105">
        <f>G78</f>
        <v>295.15999999999997</v>
      </c>
      <c r="H77" s="108">
        <f t="shared" si="1"/>
        <v>63.475268817204288</v>
      </c>
    </row>
    <row r="78" spans="2:8">
      <c r="B78" s="82">
        <v>32</v>
      </c>
      <c r="C78" s="83"/>
      <c r="D78" s="84"/>
      <c r="E78" s="84" t="s">
        <v>10</v>
      </c>
      <c r="F78" s="73">
        <v>465</v>
      </c>
      <c r="G78" s="105">
        <f>SUM(G79:G80)</f>
        <v>295.15999999999997</v>
      </c>
      <c r="H78" s="108">
        <f t="shared" si="1"/>
        <v>63.475268817204288</v>
      </c>
    </row>
    <row r="79" spans="2:8">
      <c r="B79" s="82"/>
      <c r="C79" s="83">
        <v>3221</v>
      </c>
      <c r="D79" s="84"/>
      <c r="E79" s="84" t="s">
        <v>57</v>
      </c>
      <c r="F79" s="73"/>
      <c r="G79" s="105">
        <v>164.78</v>
      </c>
      <c r="H79" s="108"/>
    </row>
    <row r="80" spans="2:8">
      <c r="B80" s="82"/>
      <c r="C80" s="83">
        <v>3295</v>
      </c>
      <c r="D80" s="84"/>
      <c r="E80" s="84" t="s">
        <v>72</v>
      </c>
      <c r="F80" s="73"/>
      <c r="G80" s="105">
        <v>130.38</v>
      </c>
      <c r="H80" s="108"/>
    </row>
    <row r="81" spans="2:8">
      <c r="B81" s="167" t="s">
        <v>111</v>
      </c>
      <c r="C81" s="168"/>
      <c r="D81" s="169"/>
      <c r="E81" s="92" t="s">
        <v>112</v>
      </c>
      <c r="F81" s="73">
        <f>F82</f>
        <v>12885</v>
      </c>
      <c r="G81" s="105">
        <f>G82</f>
        <v>12072.61</v>
      </c>
      <c r="H81" s="108">
        <f t="shared" si="1"/>
        <v>93.695071788901828</v>
      </c>
    </row>
    <row r="82" spans="2:8" ht="34.5" customHeight="1">
      <c r="B82" s="153" t="s">
        <v>113</v>
      </c>
      <c r="C82" s="154"/>
      <c r="D82" s="155"/>
      <c r="E82" s="78" t="s">
        <v>107</v>
      </c>
      <c r="F82" s="73">
        <f>F83</f>
        <v>12885</v>
      </c>
      <c r="G82" s="105">
        <f>G83</f>
        <v>12072.61</v>
      </c>
      <c r="H82" s="108">
        <f t="shared" si="1"/>
        <v>93.695071788901828</v>
      </c>
    </row>
    <row r="83" spans="2:8" ht="15" customHeight="1">
      <c r="B83" s="46">
        <v>32</v>
      </c>
      <c r="C83" s="47"/>
      <c r="D83" s="48"/>
      <c r="E83" s="48" t="s">
        <v>10</v>
      </c>
      <c r="F83" s="73">
        <v>12885</v>
      </c>
      <c r="G83" s="105">
        <f>SUM(G84:G86)</f>
        <v>12072.61</v>
      </c>
      <c r="H83" s="108">
        <f t="shared" si="1"/>
        <v>93.695071788901828</v>
      </c>
    </row>
    <row r="84" spans="2:8">
      <c r="B84" s="82"/>
      <c r="C84" s="83">
        <v>3232</v>
      </c>
      <c r="D84" s="84"/>
      <c r="E84" s="84" t="s">
        <v>63</v>
      </c>
      <c r="F84" s="73"/>
      <c r="G84" s="105">
        <v>3717.5</v>
      </c>
      <c r="H84" s="108"/>
    </row>
    <row r="85" spans="2:8">
      <c r="B85" s="82"/>
      <c r="C85" s="83">
        <v>3234</v>
      </c>
      <c r="D85" s="84"/>
      <c r="E85" s="84" t="s">
        <v>64</v>
      </c>
      <c r="F85" s="73"/>
      <c r="G85" s="105">
        <v>862.5</v>
      </c>
      <c r="H85" s="108"/>
    </row>
    <row r="86" spans="2:8">
      <c r="B86" s="82"/>
      <c r="C86" s="83">
        <v>3237</v>
      </c>
      <c r="D86" s="84"/>
      <c r="E86" s="84" t="s">
        <v>66</v>
      </c>
      <c r="F86" s="73"/>
      <c r="G86" s="105">
        <v>7492.61</v>
      </c>
      <c r="H86" s="108"/>
    </row>
    <row r="87" spans="2:8" ht="25.5">
      <c r="B87" s="132" t="s">
        <v>150</v>
      </c>
      <c r="C87" s="133"/>
      <c r="D87" s="134"/>
      <c r="E87" s="74" t="s">
        <v>151</v>
      </c>
      <c r="F87" s="88">
        <f>F88+F92+F96+F106+F110+F114</f>
        <v>19547</v>
      </c>
      <c r="G87" s="106">
        <f>G88+G92+G96+G106+G110+G114</f>
        <v>18882.97</v>
      </c>
      <c r="H87" s="108">
        <f t="shared" si="1"/>
        <v>96.60290581674937</v>
      </c>
    </row>
    <row r="88" spans="2:8" ht="25.5">
      <c r="B88" s="132" t="s">
        <v>114</v>
      </c>
      <c r="C88" s="133"/>
      <c r="D88" s="134"/>
      <c r="E88" s="89" t="s">
        <v>197</v>
      </c>
      <c r="F88" s="73">
        <f>F89</f>
        <v>3263</v>
      </c>
      <c r="G88" s="105">
        <f>G89</f>
        <v>3262.62</v>
      </c>
      <c r="H88" s="108">
        <f t="shared" si="1"/>
        <v>99.988354275206859</v>
      </c>
    </row>
    <row r="89" spans="2:8" ht="25.5" customHeight="1">
      <c r="B89" s="153" t="s">
        <v>156</v>
      </c>
      <c r="C89" s="154"/>
      <c r="D89" s="155"/>
      <c r="E89" s="78" t="s">
        <v>101</v>
      </c>
      <c r="F89" s="73">
        <f>F90</f>
        <v>3263</v>
      </c>
      <c r="G89" s="105">
        <f>G90</f>
        <v>3262.62</v>
      </c>
      <c r="H89" s="108">
        <f t="shared" si="1"/>
        <v>99.988354275206859</v>
      </c>
    </row>
    <row r="90" spans="2:8" ht="15" customHeight="1">
      <c r="B90" s="46">
        <v>37</v>
      </c>
      <c r="C90" s="47"/>
      <c r="D90" s="48"/>
      <c r="E90" s="48" t="s">
        <v>115</v>
      </c>
      <c r="F90" s="73">
        <v>3263</v>
      </c>
      <c r="G90" s="105">
        <f>G91</f>
        <v>3262.62</v>
      </c>
      <c r="H90" s="108">
        <f t="shared" si="1"/>
        <v>99.988354275206859</v>
      </c>
    </row>
    <row r="91" spans="2:8">
      <c r="B91" s="82"/>
      <c r="C91" s="83">
        <v>3722</v>
      </c>
      <c r="D91" s="84"/>
      <c r="E91" s="84" t="s">
        <v>152</v>
      </c>
      <c r="F91" s="73"/>
      <c r="G91" s="105">
        <v>3262.62</v>
      </c>
      <c r="H91" s="108"/>
    </row>
    <row r="92" spans="2:8">
      <c r="B92" s="156" t="s">
        <v>116</v>
      </c>
      <c r="C92" s="157"/>
      <c r="D92" s="158"/>
      <c r="E92" s="89" t="s">
        <v>117</v>
      </c>
      <c r="F92" s="73">
        <f t="shared" ref="F92:G94" si="2">F93</f>
        <v>5407</v>
      </c>
      <c r="G92" s="105">
        <f t="shared" si="2"/>
        <v>5647.4</v>
      </c>
      <c r="H92" s="108">
        <f t="shared" si="1"/>
        <v>104.44608840392084</v>
      </c>
    </row>
    <row r="93" spans="2:8" ht="30.75" customHeight="1">
      <c r="B93" s="150" t="s">
        <v>108</v>
      </c>
      <c r="C93" s="151"/>
      <c r="D93" s="152"/>
      <c r="E93" s="78" t="s">
        <v>153</v>
      </c>
      <c r="F93" s="73">
        <f t="shared" si="2"/>
        <v>5407</v>
      </c>
      <c r="G93" s="105">
        <f t="shared" si="2"/>
        <v>5647.4</v>
      </c>
      <c r="H93" s="108">
        <f t="shared" si="1"/>
        <v>104.44608840392084</v>
      </c>
    </row>
    <row r="94" spans="2:8" ht="15" customHeight="1">
      <c r="B94" s="90">
        <v>42</v>
      </c>
      <c r="C94" s="61"/>
      <c r="D94" s="56"/>
      <c r="E94" s="48" t="s">
        <v>84</v>
      </c>
      <c r="F94" s="73">
        <v>5407</v>
      </c>
      <c r="G94" s="105">
        <f t="shared" si="2"/>
        <v>5647.4</v>
      </c>
      <c r="H94" s="108">
        <f t="shared" si="1"/>
        <v>104.44608840392084</v>
      </c>
    </row>
    <row r="95" spans="2:8">
      <c r="B95" s="60"/>
      <c r="C95" s="61">
        <v>4241</v>
      </c>
      <c r="D95" s="56"/>
      <c r="E95" s="48" t="s">
        <v>86</v>
      </c>
      <c r="F95" s="73"/>
      <c r="G95" s="105">
        <v>5647.4</v>
      </c>
      <c r="H95" s="108"/>
    </row>
    <row r="96" spans="2:8">
      <c r="B96" s="156" t="s">
        <v>123</v>
      </c>
      <c r="C96" s="157"/>
      <c r="D96" s="158"/>
      <c r="E96" s="89" t="s">
        <v>124</v>
      </c>
      <c r="F96" s="73">
        <f>F97+F103</f>
        <v>987</v>
      </c>
      <c r="G96" s="105">
        <f>G97+G103</f>
        <v>694.99</v>
      </c>
      <c r="H96" s="108">
        <f t="shared" si="1"/>
        <v>70.41438703140831</v>
      </c>
    </row>
    <row r="97" spans="2:8" ht="27" customHeight="1">
      <c r="B97" s="150" t="s">
        <v>125</v>
      </c>
      <c r="C97" s="151"/>
      <c r="D97" s="152"/>
      <c r="E97" s="78" t="s">
        <v>126</v>
      </c>
      <c r="F97" s="73">
        <f>F98</f>
        <v>825</v>
      </c>
      <c r="G97" s="105">
        <f>G98+G101</f>
        <v>568.76</v>
      </c>
      <c r="H97" s="108">
        <f t="shared" si="1"/>
        <v>68.940606060606058</v>
      </c>
    </row>
    <row r="98" spans="2:8" ht="15" customHeight="1">
      <c r="B98" s="91">
        <v>32</v>
      </c>
      <c r="C98" s="58"/>
      <c r="D98" s="59"/>
      <c r="E98" s="48" t="s">
        <v>10</v>
      </c>
      <c r="F98" s="73">
        <v>825</v>
      </c>
      <c r="G98" s="105">
        <f>G99+G100</f>
        <v>209.76</v>
      </c>
      <c r="H98" s="108">
        <f t="shared" si="1"/>
        <v>25.425454545454546</v>
      </c>
    </row>
    <row r="99" spans="2:8" ht="18.75" customHeight="1">
      <c r="B99" s="75"/>
      <c r="C99" s="76">
        <v>3221</v>
      </c>
      <c r="D99" s="77"/>
      <c r="E99" s="84" t="s">
        <v>57</v>
      </c>
      <c r="F99" s="73"/>
      <c r="G99" s="105">
        <v>159.76</v>
      </c>
      <c r="H99" s="108"/>
    </row>
    <row r="100" spans="2:8" ht="16.5" customHeight="1">
      <c r="B100" s="75"/>
      <c r="C100" s="102">
        <v>3231</v>
      </c>
      <c r="D100" s="103"/>
      <c r="E100" s="84" t="s">
        <v>62</v>
      </c>
      <c r="F100" s="73"/>
      <c r="G100" s="105">
        <v>50</v>
      </c>
      <c r="H100" s="108"/>
    </row>
    <row r="101" spans="2:8" ht="15.75" customHeight="1">
      <c r="B101" s="91">
        <v>42</v>
      </c>
      <c r="C101" s="102"/>
      <c r="D101" s="103"/>
      <c r="E101" s="84" t="s">
        <v>84</v>
      </c>
      <c r="F101" s="73"/>
      <c r="G101" s="105">
        <f>G102</f>
        <v>359</v>
      </c>
      <c r="H101" s="108"/>
    </row>
    <row r="102" spans="2:8" ht="18" customHeight="1">
      <c r="B102" s="75"/>
      <c r="C102" s="102">
        <v>4227</v>
      </c>
      <c r="D102" s="103"/>
      <c r="E102" s="84" t="s">
        <v>176</v>
      </c>
      <c r="F102" s="73"/>
      <c r="G102" s="105">
        <v>359</v>
      </c>
      <c r="H102" s="108"/>
    </row>
    <row r="103" spans="2:8" ht="25.5" customHeight="1">
      <c r="B103" s="150" t="s">
        <v>160</v>
      </c>
      <c r="C103" s="151"/>
      <c r="D103" s="152"/>
      <c r="E103" s="78" t="s">
        <v>161</v>
      </c>
      <c r="F103" s="73">
        <f>F104</f>
        <v>162</v>
      </c>
      <c r="G103" s="105">
        <f>G104</f>
        <v>126.23</v>
      </c>
      <c r="H103" s="108">
        <f t="shared" si="1"/>
        <v>77.919753086419746</v>
      </c>
    </row>
    <row r="104" spans="2:8">
      <c r="B104" s="91">
        <v>32</v>
      </c>
      <c r="C104" s="83"/>
      <c r="D104" s="84"/>
      <c r="E104" s="84" t="s">
        <v>10</v>
      </c>
      <c r="F104" s="73">
        <v>162</v>
      </c>
      <c r="G104" s="105">
        <f>G105</f>
        <v>126.23</v>
      </c>
      <c r="H104" s="108">
        <f t="shared" si="1"/>
        <v>77.919753086419746</v>
      </c>
    </row>
    <row r="105" spans="2:8">
      <c r="B105" s="82"/>
      <c r="C105" s="83">
        <v>3221</v>
      </c>
      <c r="D105" s="84"/>
      <c r="E105" s="84" t="s">
        <v>57</v>
      </c>
      <c r="F105" s="73"/>
      <c r="G105" s="105">
        <v>126.23</v>
      </c>
      <c r="H105" s="108"/>
    </row>
    <row r="106" spans="2:8">
      <c r="B106" s="156" t="s">
        <v>123</v>
      </c>
      <c r="C106" s="157"/>
      <c r="D106" s="158"/>
      <c r="E106" s="89" t="s">
        <v>164</v>
      </c>
      <c r="F106" s="73">
        <f>F107</f>
        <v>113</v>
      </c>
      <c r="G106" s="105">
        <f>G107</f>
        <v>0.9</v>
      </c>
      <c r="H106" s="108">
        <f t="shared" si="1"/>
        <v>0.79646017699115046</v>
      </c>
    </row>
    <row r="107" spans="2:8" ht="30" customHeight="1">
      <c r="B107" s="170" t="s">
        <v>163</v>
      </c>
      <c r="C107" s="171"/>
      <c r="D107" s="172"/>
      <c r="E107" s="93" t="s">
        <v>162</v>
      </c>
      <c r="F107" s="94">
        <f>F108</f>
        <v>113</v>
      </c>
      <c r="G107" s="107">
        <f>G108</f>
        <v>0.9</v>
      </c>
      <c r="H107" s="108">
        <f t="shared" si="1"/>
        <v>0.79646017699115046</v>
      </c>
    </row>
    <row r="108" spans="2:8">
      <c r="B108" s="95">
        <v>32</v>
      </c>
      <c r="C108" s="96"/>
      <c r="D108" s="97"/>
      <c r="E108" s="98" t="s">
        <v>10</v>
      </c>
      <c r="F108" s="94">
        <v>113</v>
      </c>
      <c r="G108" s="107">
        <f>G109</f>
        <v>0.9</v>
      </c>
      <c r="H108" s="108">
        <f t="shared" si="1"/>
        <v>0.79646017699115046</v>
      </c>
    </row>
    <row r="109" spans="2:8">
      <c r="B109" s="95"/>
      <c r="C109" s="96">
        <v>3221</v>
      </c>
      <c r="D109" s="97"/>
      <c r="E109" s="98" t="s">
        <v>57</v>
      </c>
      <c r="F109" s="94"/>
      <c r="G109" s="107">
        <v>0.9</v>
      </c>
      <c r="H109" s="108"/>
    </row>
    <row r="110" spans="2:8">
      <c r="B110" s="156" t="s">
        <v>118</v>
      </c>
      <c r="C110" s="157"/>
      <c r="D110" s="158"/>
      <c r="E110" s="89" t="s">
        <v>119</v>
      </c>
      <c r="F110" s="73">
        <f>F111</f>
        <v>9700</v>
      </c>
      <c r="G110" s="105">
        <f>G111</f>
        <v>9200.56</v>
      </c>
      <c r="H110" s="108">
        <f t="shared" si="1"/>
        <v>94.851134020618559</v>
      </c>
    </row>
    <row r="111" spans="2:8" ht="29.25" customHeight="1">
      <c r="B111" s="150" t="s">
        <v>108</v>
      </c>
      <c r="C111" s="151"/>
      <c r="D111" s="152"/>
      <c r="E111" s="78" t="s">
        <v>120</v>
      </c>
      <c r="F111" s="73">
        <f>F112</f>
        <v>9700</v>
      </c>
      <c r="G111" s="105">
        <f>G112</f>
        <v>9200.56</v>
      </c>
      <c r="H111" s="108">
        <f t="shared" si="1"/>
        <v>94.851134020618559</v>
      </c>
    </row>
    <row r="112" spans="2:8" ht="18" customHeight="1">
      <c r="B112" s="46">
        <v>32</v>
      </c>
      <c r="C112" s="47"/>
      <c r="D112" s="48"/>
      <c r="E112" s="48" t="s">
        <v>10</v>
      </c>
      <c r="F112" s="73">
        <v>9700</v>
      </c>
      <c r="G112" s="105">
        <f>G113</f>
        <v>9200.56</v>
      </c>
      <c r="H112" s="108">
        <f t="shared" si="1"/>
        <v>94.851134020618559</v>
      </c>
    </row>
    <row r="113" spans="2:8">
      <c r="B113" s="82"/>
      <c r="C113" s="83">
        <v>3222</v>
      </c>
      <c r="D113" s="84"/>
      <c r="E113" s="84" t="s">
        <v>155</v>
      </c>
      <c r="F113" s="73"/>
      <c r="G113" s="105">
        <v>9200.56</v>
      </c>
      <c r="H113" s="108"/>
    </row>
    <row r="114" spans="2:8">
      <c r="B114" s="156" t="s">
        <v>121</v>
      </c>
      <c r="C114" s="157"/>
      <c r="D114" s="158"/>
      <c r="E114" s="89" t="s">
        <v>122</v>
      </c>
      <c r="F114" s="73">
        <f>F115</f>
        <v>77</v>
      </c>
      <c r="G114" s="105">
        <f>G115</f>
        <v>76.5</v>
      </c>
      <c r="H114" s="108">
        <f t="shared" si="1"/>
        <v>99.350649350649363</v>
      </c>
    </row>
    <row r="115" spans="2:8" ht="30.75" customHeight="1">
      <c r="B115" s="150" t="s">
        <v>108</v>
      </c>
      <c r="C115" s="151"/>
      <c r="D115" s="152"/>
      <c r="E115" s="78" t="s">
        <v>120</v>
      </c>
      <c r="F115" s="73">
        <f>F116</f>
        <v>77</v>
      </c>
      <c r="G115" s="105">
        <f>G116</f>
        <v>76.5</v>
      </c>
      <c r="H115" s="108">
        <f t="shared" si="1"/>
        <v>99.350649350649363</v>
      </c>
    </row>
    <row r="116" spans="2:8" ht="15" customHeight="1">
      <c r="B116" s="46">
        <v>38</v>
      </c>
      <c r="C116" s="47"/>
      <c r="D116" s="48"/>
      <c r="E116" s="48" t="s">
        <v>199</v>
      </c>
      <c r="F116" s="73">
        <v>77</v>
      </c>
      <c r="G116" s="105">
        <f>G117</f>
        <v>76.5</v>
      </c>
      <c r="H116" s="108">
        <f t="shared" si="1"/>
        <v>99.350649350649363</v>
      </c>
    </row>
    <row r="117" spans="2:8">
      <c r="B117" s="46"/>
      <c r="C117" s="47">
        <v>3812</v>
      </c>
      <c r="D117" s="48"/>
      <c r="E117" s="48" t="s">
        <v>83</v>
      </c>
      <c r="F117" s="73"/>
      <c r="G117" s="105">
        <v>76.5</v>
      </c>
      <c r="H117" s="108"/>
    </row>
  </sheetData>
  <mergeCells count="47">
    <mergeCell ref="B17:D17"/>
    <mergeCell ref="B18:D18"/>
    <mergeCell ref="B12:D12"/>
    <mergeCell ref="B13:D13"/>
    <mergeCell ref="B14:D14"/>
    <mergeCell ref="B15:D15"/>
    <mergeCell ref="B16:D16"/>
    <mergeCell ref="B115:D115"/>
    <mergeCell ref="B96:D96"/>
    <mergeCell ref="B50:D50"/>
    <mergeCell ref="B66:D66"/>
    <mergeCell ref="B81:D81"/>
    <mergeCell ref="B89:D89"/>
    <mergeCell ref="B110:D110"/>
    <mergeCell ref="B111:D111"/>
    <mergeCell ref="B114:D114"/>
    <mergeCell ref="B106:D106"/>
    <mergeCell ref="B103:D103"/>
    <mergeCell ref="B107:D107"/>
    <mergeCell ref="B97:D97"/>
    <mergeCell ref="B77:D77"/>
    <mergeCell ref="B34:D34"/>
    <mergeCell ref="B19:D19"/>
    <mergeCell ref="B20:D20"/>
    <mergeCell ref="B26:D26"/>
    <mergeCell ref="B2:H2"/>
    <mergeCell ref="B21:D21"/>
    <mergeCell ref="B22:D22"/>
    <mergeCell ref="B4:H4"/>
    <mergeCell ref="B6:E6"/>
    <mergeCell ref="B7:E7"/>
    <mergeCell ref="B8:D8"/>
    <mergeCell ref="B10:D10"/>
    <mergeCell ref="B32:D32"/>
    <mergeCell ref="B28:D28"/>
    <mergeCell ref="B29:D29"/>
    <mergeCell ref="B11:D11"/>
    <mergeCell ref="B42:D42"/>
    <mergeCell ref="B41:D41"/>
    <mergeCell ref="B43:D43"/>
    <mergeCell ref="B44:D44"/>
    <mergeCell ref="B93:D93"/>
    <mergeCell ref="B82:D82"/>
    <mergeCell ref="B88:D88"/>
    <mergeCell ref="B92:D92"/>
    <mergeCell ref="B87:D87"/>
    <mergeCell ref="B49:D4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K17"/>
  <sheetViews>
    <sheetView workbookViewId="0">
      <selection activeCell="F22" sqref="F22"/>
    </sheetView>
  </sheetViews>
  <sheetFormatPr defaultRowHeight="15"/>
  <cols>
    <col min="9" max="9" width="10.42578125" customWidth="1"/>
  </cols>
  <sheetData>
    <row r="4" spans="2:11" ht="15.75">
      <c r="B4" s="114" t="s">
        <v>203</v>
      </c>
      <c r="C4" s="114"/>
      <c r="D4" s="114"/>
      <c r="E4" s="114"/>
      <c r="F4" s="114"/>
      <c r="G4" s="114"/>
      <c r="H4" s="114"/>
      <c r="I4" s="114"/>
      <c r="J4" s="114"/>
      <c r="K4" s="114"/>
    </row>
    <row r="5" spans="2:11" ht="18">
      <c r="B5" s="131"/>
      <c r="C5" s="131"/>
      <c r="D5" s="131"/>
      <c r="E5" s="34"/>
      <c r="F5" s="34"/>
      <c r="G5" s="34"/>
      <c r="H5" s="34"/>
      <c r="I5" s="36"/>
      <c r="J5" s="36"/>
      <c r="K5" s="35"/>
    </row>
    <row r="6" spans="2:11" ht="15.75">
      <c r="B6" s="114" t="s">
        <v>204</v>
      </c>
      <c r="C6" s="114"/>
      <c r="D6" s="114"/>
      <c r="E6" s="114"/>
      <c r="F6" s="114"/>
      <c r="G6" s="114"/>
      <c r="H6" s="114"/>
      <c r="I6" s="114"/>
      <c r="J6" s="114"/>
      <c r="K6" s="114"/>
    </row>
    <row r="7" spans="2:11" ht="15.75"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2:11" ht="15.75">
      <c r="B8" s="112"/>
      <c r="C8" s="112"/>
      <c r="D8" s="112"/>
      <c r="E8" s="112"/>
      <c r="F8" s="112"/>
      <c r="G8" s="112"/>
      <c r="H8" s="112"/>
      <c r="I8" s="112"/>
      <c r="J8" s="112"/>
      <c r="K8" s="112"/>
    </row>
    <row r="10" spans="2:11" ht="15" customHeight="1">
      <c r="C10" s="173" t="s">
        <v>205</v>
      </c>
      <c r="D10" s="174"/>
      <c r="E10" s="174"/>
      <c r="F10" s="175"/>
      <c r="G10" s="173" t="s">
        <v>208</v>
      </c>
      <c r="H10" s="174"/>
      <c r="I10" s="174"/>
      <c r="J10" s="175"/>
    </row>
    <row r="11" spans="2:11">
      <c r="C11" s="176"/>
      <c r="D11" s="177"/>
      <c r="E11" s="177"/>
      <c r="F11" s="178"/>
      <c r="G11" s="176"/>
      <c r="H11" s="177"/>
      <c r="I11" s="177"/>
      <c r="J11" s="178"/>
    </row>
    <row r="12" spans="2:11">
      <c r="C12" s="179" t="s">
        <v>207</v>
      </c>
      <c r="D12" s="180"/>
      <c r="E12" s="180"/>
      <c r="F12" s="181"/>
      <c r="G12" s="182">
        <v>154.43</v>
      </c>
      <c r="H12" s="183"/>
      <c r="I12" s="183"/>
      <c r="J12" s="184"/>
    </row>
    <row r="13" spans="2:11">
      <c r="C13" s="179" t="s">
        <v>209</v>
      </c>
      <c r="D13" s="180"/>
      <c r="E13" s="180"/>
      <c r="F13" s="181"/>
      <c r="G13" s="182">
        <v>216.3</v>
      </c>
      <c r="H13" s="183"/>
      <c r="I13" s="183"/>
      <c r="J13" s="184"/>
    </row>
    <row r="14" spans="2:11">
      <c r="C14" s="179" t="s">
        <v>210</v>
      </c>
      <c r="D14" s="180"/>
      <c r="E14" s="180"/>
      <c r="F14" s="181"/>
      <c r="G14" s="191">
        <v>244.4</v>
      </c>
      <c r="H14" s="192"/>
      <c r="I14" s="192"/>
      <c r="J14" s="193"/>
    </row>
    <row r="15" spans="2:11">
      <c r="C15" s="179" t="s">
        <v>211</v>
      </c>
      <c r="D15" s="180"/>
      <c r="E15" s="180"/>
      <c r="F15" s="181"/>
      <c r="G15" s="191">
        <v>245.92</v>
      </c>
      <c r="H15" s="192"/>
      <c r="I15" s="192"/>
      <c r="J15" s="193"/>
    </row>
    <row r="16" spans="2:11">
      <c r="C16" s="179" t="s">
        <v>212</v>
      </c>
      <c r="D16" s="180"/>
      <c r="E16" s="180"/>
      <c r="F16" s="181"/>
      <c r="G16" s="191">
        <v>168.96</v>
      </c>
      <c r="H16" s="192"/>
      <c r="I16" s="192"/>
      <c r="J16" s="193"/>
    </row>
    <row r="17" spans="3:10">
      <c r="C17" s="185" t="s">
        <v>206</v>
      </c>
      <c r="D17" s="186"/>
      <c r="E17" s="186"/>
      <c r="F17" s="187"/>
      <c r="G17" s="188">
        <f>SUM(G12:J16)</f>
        <v>1030.01</v>
      </c>
      <c r="H17" s="189"/>
      <c r="I17" s="189"/>
      <c r="J17" s="190"/>
    </row>
  </sheetData>
  <mergeCells count="17">
    <mergeCell ref="C12:F12"/>
    <mergeCell ref="G12:J12"/>
    <mergeCell ref="C13:F13"/>
    <mergeCell ref="G13:J13"/>
    <mergeCell ref="C17:F17"/>
    <mergeCell ref="G17:J17"/>
    <mergeCell ref="C14:F14"/>
    <mergeCell ref="G14:J14"/>
    <mergeCell ref="C15:F15"/>
    <mergeCell ref="G15:J15"/>
    <mergeCell ref="C16:F16"/>
    <mergeCell ref="G16:J16"/>
    <mergeCell ref="B4:K4"/>
    <mergeCell ref="B5:D5"/>
    <mergeCell ref="B6:K6"/>
    <mergeCell ref="C10:F11"/>
    <mergeCell ref="G10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i prihodi prema izvoru</vt:lpstr>
      <vt:lpstr>Rashodi prema funkcijskoj k </vt:lpstr>
      <vt:lpstr>Programska klasifikacija</vt:lpstr>
      <vt:lpstr>POSEBNI IZVJEŠTAJ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2025-03-18T08:36:33Z</cp:lastPrinted>
  <dcterms:created xsi:type="dcterms:W3CDTF">2022-08-12T12:51:27Z</dcterms:created>
  <dcterms:modified xsi:type="dcterms:W3CDTF">2025-03-28T09:32:23Z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