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RADNO\IZVRŠENJE\2025\polugodišnji\"/>
    </mc:Choice>
  </mc:AlternateContent>
  <xr:revisionPtr revIDLastSave="0" documentId="13_ncr:1_{71F790DE-AC3D-4CB6-8916-E55F15288C46}" xr6:coauthVersionLast="37" xr6:coauthVersionMax="37" xr10:uidLastSave="{00000000-0000-0000-0000-000000000000}"/>
  <bookViews>
    <workbookView xWindow="0" yWindow="0" windowWidth="28800" windowHeight="12225" activeTab="2" xr2:uid="{00000000-000D-0000-FFFF-FFFF00000000}"/>
  </bookViews>
  <sheets>
    <sheet name="SAŽETAK" sheetId="1" r:id="rId1"/>
    <sheet name="P i R prema ekonomskoj k" sheetId="3" r:id="rId2"/>
    <sheet name="P i R prema izvoru fin" sheetId="8" r:id="rId3"/>
    <sheet name="Rashodi prema funkcijskoj k " sheetId="11" r:id="rId4"/>
    <sheet name="POSEBNI DIO - programska kl" sheetId="7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7" l="1"/>
  <c r="H10" i="7"/>
  <c r="H11" i="7"/>
  <c r="H13" i="7"/>
  <c r="H14" i="7"/>
  <c r="H15" i="7"/>
  <c r="H17" i="7"/>
  <c r="G7" i="8"/>
  <c r="G8" i="8"/>
  <c r="G9" i="8"/>
  <c r="G10" i="8"/>
  <c r="G11" i="8"/>
  <c r="G12" i="8"/>
  <c r="G13" i="8"/>
  <c r="G14" i="8"/>
  <c r="G15" i="8"/>
  <c r="G16" i="8"/>
  <c r="G17" i="8"/>
  <c r="G19" i="8"/>
  <c r="G20" i="8"/>
  <c r="G22" i="8"/>
  <c r="G24" i="8"/>
  <c r="G25" i="8"/>
  <c r="G26" i="8"/>
  <c r="G27" i="8"/>
  <c r="G28" i="8"/>
  <c r="G30" i="8"/>
  <c r="G31" i="8"/>
  <c r="F7" i="8"/>
  <c r="F8" i="8"/>
  <c r="F9" i="8"/>
  <c r="F10" i="8"/>
  <c r="F11" i="8"/>
  <c r="F12" i="8"/>
  <c r="F13" i="8"/>
  <c r="F14" i="8"/>
  <c r="F15" i="8"/>
  <c r="F16" i="8"/>
  <c r="F17" i="8"/>
  <c r="F19" i="8"/>
  <c r="F20" i="8"/>
  <c r="F24" i="8"/>
  <c r="F25" i="8"/>
  <c r="F26" i="8"/>
  <c r="F27" i="8"/>
  <c r="F28" i="8"/>
  <c r="J30" i="1"/>
  <c r="J29" i="1"/>
  <c r="K65" i="3"/>
  <c r="K66" i="3"/>
  <c r="J32" i="3"/>
  <c r="J33" i="3"/>
  <c r="J34" i="3"/>
  <c r="J35" i="3"/>
  <c r="J37" i="3"/>
  <c r="J40" i="3"/>
  <c r="J41" i="3"/>
  <c r="J42" i="3"/>
  <c r="J44" i="3"/>
  <c r="J45" i="3"/>
  <c r="J46" i="3"/>
  <c r="J47" i="3"/>
  <c r="J49" i="3"/>
  <c r="J50" i="3"/>
  <c r="J51" i="3"/>
  <c r="J53" i="3"/>
  <c r="J54" i="3"/>
  <c r="J55" i="3"/>
  <c r="J56" i="3"/>
  <c r="J58" i="3"/>
  <c r="J59" i="3"/>
  <c r="J60" i="3"/>
  <c r="J63" i="3"/>
  <c r="J14" i="3"/>
  <c r="J17" i="3"/>
  <c r="J20" i="3"/>
  <c r="J24" i="3"/>
  <c r="C9" i="8"/>
  <c r="H40" i="7"/>
  <c r="H79" i="7"/>
  <c r="H83" i="7"/>
  <c r="H86" i="7"/>
  <c r="H89" i="7"/>
  <c r="H92" i="7"/>
  <c r="H100" i="7"/>
  <c r="G101" i="7" l="1"/>
  <c r="G98" i="7" s="1"/>
  <c r="G104" i="7"/>
  <c r="G102" i="7"/>
  <c r="G94" i="7"/>
  <c r="G96" i="7"/>
  <c r="G93" i="7" s="1"/>
  <c r="G77" i="7"/>
  <c r="G78" i="7"/>
  <c r="G34" i="7"/>
  <c r="H34" i="7" s="1"/>
  <c r="G26" i="7"/>
  <c r="H26" i="7" s="1"/>
  <c r="G9" i="7" l="1"/>
  <c r="E21" i="8" l="1"/>
  <c r="G21" i="8" s="1"/>
  <c r="E24" i="8"/>
  <c r="I69" i="3"/>
  <c r="I68" i="3" s="1"/>
  <c r="K68" i="3" s="1"/>
  <c r="I36" i="3"/>
  <c r="I19" i="3"/>
  <c r="I13" i="3"/>
  <c r="F99" i="7"/>
  <c r="H99" i="7" s="1"/>
  <c r="F78" i="7"/>
  <c r="F59" i="7"/>
  <c r="I18" i="3" l="1"/>
  <c r="F77" i="7"/>
  <c r="H77" i="7" s="1"/>
  <c r="H78" i="7"/>
  <c r="F9" i="7"/>
  <c r="D24" i="8"/>
  <c r="D9" i="8"/>
  <c r="K18" i="3" l="1"/>
  <c r="C7" i="11"/>
  <c r="C26" i="8"/>
  <c r="C19" i="8"/>
  <c r="C7" i="8"/>
  <c r="C13" i="8"/>
  <c r="G39" i="3" l="1"/>
  <c r="G36" i="3"/>
  <c r="J36" i="3" s="1"/>
  <c r="G31" i="3"/>
  <c r="G16" i="3"/>
  <c r="G15" i="3" s="1"/>
  <c r="H112" i="7" l="1"/>
  <c r="D7" i="11" l="1"/>
  <c r="D6" i="11" s="1"/>
  <c r="D19" i="8"/>
  <c r="D21" i="8"/>
  <c r="E26" i="8"/>
  <c r="D26" i="8"/>
  <c r="E13" i="8"/>
  <c r="D13" i="8"/>
  <c r="H67" i="3"/>
  <c r="G23" i="3"/>
  <c r="G19" i="3"/>
  <c r="G13" i="3"/>
  <c r="J13" i="3" s="1"/>
  <c r="G66" i="7"/>
  <c r="H66" i="7" s="1"/>
  <c r="G60" i="7"/>
  <c r="H60" i="7" s="1"/>
  <c r="G85" i="7"/>
  <c r="G108" i="7"/>
  <c r="H108" i="7" s="1"/>
  <c r="F107" i="7"/>
  <c r="F98" i="7"/>
  <c r="H98" i="7" s="1"/>
  <c r="F93" i="7"/>
  <c r="F91" i="7"/>
  <c r="F90" i="7" s="1"/>
  <c r="F85" i="7"/>
  <c r="F84" i="7" s="1"/>
  <c r="H84" i="7" s="1"/>
  <c r="G42" i="7"/>
  <c r="H42" i="7" s="1"/>
  <c r="F41" i="7"/>
  <c r="F21" i="7"/>
  <c r="E7" i="11"/>
  <c r="E6" i="11" s="1"/>
  <c r="E9" i="8"/>
  <c r="E19" i="8"/>
  <c r="E11" i="8"/>
  <c r="E7" i="8"/>
  <c r="I48" i="3"/>
  <c r="I31" i="3"/>
  <c r="J31" i="3" s="1"/>
  <c r="I16" i="3"/>
  <c r="I23" i="3"/>
  <c r="H15" i="1"/>
  <c r="G18" i="3" l="1"/>
  <c r="J18" i="3" s="1"/>
  <c r="J19" i="3"/>
  <c r="J23" i="3"/>
  <c r="I15" i="3"/>
  <c r="J15" i="3" s="1"/>
  <c r="J16" i="3"/>
  <c r="H85" i="7"/>
  <c r="I30" i="3"/>
  <c r="G59" i="7"/>
  <c r="H59" i="7" s="1"/>
  <c r="I22" i="3"/>
  <c r="K30" i="3" l="1"/>
  <c r="K22" i="3"/>
  <c r="F71" i="7"/>
  <c r="E16" i="8" l="1"/>
  <c r="F106" i="7" l="1"/>
  <c r="G107" i="7"/>
  <c r="H107" i="7" s="1"/>
  <c r="G106" i="7" l="1"/>
  <c r="H106" i="7" s="1"/>
  <c r="E30" i="8"/>
  <c r="E18" i="8" s="1"/>
  <c r="F39" i="7"/>
  <c r="H39" i="7" s="1"/>
  <c r="G57" i="7"/>
  <c r="H57" i="7" s="1"/>
  <c r="G111" i="7"/>
  <c r="H111" i="7" s="1"/>
  <c r="F111" i="7"/>
  <c r="F110" i="7" s="1"/>
  <c r="G91" i="7"/>
  <c r="H91" i="7" s="1"/>
  <c r="G88" i="7"/>
  <c r="F88" i="7"/>
  <c r="F87" i="7" s="1"/>
  <c r="G82" i="7"/>
  <c r="F82" i="7"/>
  <c r="F81" i="7" s="1"/>
  <c r="F74" i="7"/>
  <c r="F73" i="7" s="1"/>
  <c r="G75" i="7"/>
  <c r="H75" i="7" s="1"/>
  <c r="G30" i="7"/>
  <c r="H30" i="7" s="1"/>
  <c r="G22" i="7"/>
  <c r="H22" i="7" s="1"/>
  <c r="F29" i="7"/>
  <c r="D30" i="8"/>
  <c r="D18" i="8" s="1"/>
  <c r="D7" i="8"/>
  <c r="D16" i="8"/>
  <c r="D11" i="8"/>
  <c r="G18" i="8" l="1"/>
  <c r="F18" i="8"/>
  <c r="H82" i="7"/>
  <c r="H88" i="7"/>
  <c r="F38" i="7"/>
  <c r="F37" i="7" s="1"/>
  <c r="F80" i="7"/>
  <c r="G29" i="7"/>
  <c r="H29" i="7" s="1"/>
  <c r="G81" i="7"/>
  <c r="H81" i="7" s="1"/>
  <c r="G74" i="7"/>
  <c r="H74" i="7" s="1"/>
  <c r="G90" i="7"/>
  <c r="H90" i="7" s="1"/>
  <c r="G110" i="7"/>
  <c r="H110" i="7" s="1"/>
  <c r="G87" i="7"/>
  <c r="H87" i="7" s="1"/>
  <c r="G41" i="7"/>
  <c r="H41" i="7" s="1"/>
  <c r="G21" i="7"/>
  <c r="H21" i="7" s="1"/>
  <c r="F20" i="7"/>
  <c r="F19" i="7" s="1"/>
  <c r="D6" i="8"/>
  <c r="F8" i="7" l="1"/>
  <c r="G38" i="7"/>
  <c r="H38" i="7" s="1"/>
  <c r="G80" i="7"/>
  <c r="H80" i="7" s="1"/>
  <c r="G73" i="7"/>
  <c r="H73" i="7" s="1"/>
  <c r="G20" i="7"/>
  <c r="K16" i="1"/>
  <c r="K19" i="1"/>
  <c r="J16" i="1"/>
  <c r="J19" i="1"/>
  <c r="H18" i="1"/>
  <c r="H21" i="1" s="1"/>
  <c r="G7" i="11"/>
  <c r="G8" i="11"/>
  <c r="G6" i="11"/>
  <c r="F7" i="11"/>
  <c r="F8" i="11"/>
  <c r="H29" i="3"/>
  <c r="H11" i="3"/>
  <c r="H10" i="3" s="1"/>
  <c r="C6" i="11"/>
  <c r="F6" i="11" s="1"/>
  <c r="E6" i="8"/>
  <c r="C24" i="8"/>
  <c r="C21" i="8"/>
  <c r="C16" i="8"/>
  <c r="C11" i="8"/>
  <c r="C18" i="8" l="1"/>
  <c r="H20" i="7"/>
  <c r="G19" i="7"/>
  <c r="C6" i="8"/>
  <c r="H28" i="3"/>
  <c r="G37" i="7"/>
  <c r="H37" i="7" s="1"/>
  <c r="H19" i="7" l="1"/>
  <c r="G8" i="7"/>
  <c r="H8" i="7" s="1"/>
  <c r="G6" i="8"/>
  <c r="F6" i="8"/>
  <c r="I67" i="3"/>
  <c r="K67" i="3" s="1"/>
  <c r="G67" i="3"/>
  <c r="I62" i="3"/>
  <c r="G62" i="3"/>
  <c r="G61" i="3" s="1"/>
  <c r="I57" i="3"/>
  <c r="G57" i="3"/>
  <c r="G48" i="3"/>
  <c r="J48" i="3" s="1"/>
  <c r="I43" i="3"/>
  <c r="J43" i="3" s="1"/>
  <c r="G43" i="3"/>
  <c r="I39" i="3"/>
  <c r="J39" i="3" s="1"/>
  <c r="G22" i="3"/>
  <c r="J22" i="3" s="1"/>
  <c r="J57" i="3" l="1"/>
  <c r="J62" i="3"/>
  <c r="G30" i="3"/>
  <c r="J30" i="3" s="1"/>
  <c r="I61" i="3"/>
  <c r="I38" i="3"/>
  <c r="G38" i="3"/>
  <c r="G12" i="3"/>
  <c r="G11" i="3" s="1"/>
  <c r="G10" i="3" s="1"/>
  <c r="I18" i="1"/>
  <c r="I15" i="1"/>
  <c r="G18" i="1"/>
  <c r="G15" i="1"/>
  <c r="I29" i="3" l="1"/>
  <c r="J38" i="3"/>
  <c r="K38" i="3"/>
  <c r="J61" i="3"/>
  <c r="K61" i="3"/>
  <c r="G29" i="3"/>
  <c r="G28" i="3" s="1"/>
  <c r="I12" i="3"/>
  <c r="K15" i="1"/>
  <c r="J15" i="1"/>
  <c r="K18" i="1"/>
  <c r="J18" i="1"/>
  <c r="G21" i="1"/>
  <c r="I21" i="1"/>
  <c r="I30" i="1" s="1"/>
  <c r="J12" i="3" l="1"/>
  <c r="K12" i="3"/>
  <c r="J29" i="3"/>
  <c r="K29" i="3"/>
  <c r="I11" i="3"/>
  <c r="I28" i="3"/>
  <c r="J11" i="3" l="1"/>
  <c r="K11" i="3"/>
  <c r="I10" i="3"/>
  <c r="J28" i="3"/>
  <c r="K28" i="3"/>
  <c r="K10" i="3" l="1"/>
  <c r="J10" i="3"/>
</calcChain>
</file>

<file path=xl/sharedStrings.xml><?xml version="1.0" encoding="utf-8"?>
<sst xmlns="http://schemas.openxmlformats.org/spreadsheetml/2006/main" count="316" uniqueCount="187">
  <si>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</si>
  <si>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</si>
  <si>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</si>
  <si>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</si>
  <si>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</si>
  <si>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</si>
  <si>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</si>
  <si>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</si>
  <si>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II. POSEBNI DIO</t>
  </si>
  <si>
    <t>I. OPĆI DIO</t>
  </si>
  <si>
    <t>Materijalni rashodi</t>
  </si>
  <si>
    <t>INDEKS</t>
  </si>
  <si>
    <t xml:space="preserve">IZVJEŠTAJ O PRIHODIMA I RASHODIMA PREMA EKONOMSKOJ KLASIFIKACIJI 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</si>
  <si>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</si>
  <si>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</si>
  <si>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</si>
  <si>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</si>
  <si>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</si>
  <si>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</si>
  <si>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</si>
  <si>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</si>
  <si>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</si>
  <si>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</si>
  <si>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</si>
  <si>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</si>
  <si>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</si>
  <si>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>IZVJEŠTAJ O RASHODIMA PREMA FUNKCIJSKOJ KLASIFIKACIJI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</si>
  <si>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</si>
  <si>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</si>
  <si>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</si>
  <si>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</si>
  <si>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</si>
  <si>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</si>
  <si>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</si>
  <si>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</si>
  <si>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</si>
  <si>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</si>
  <si>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</si>
  <si>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</si>
  <si>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</si>
  <si>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</si>
  <si>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>IZVJEŠTAJ PO PROGRAMSKOJ KLASIFIKACIJI</t>
  </si>
  <si>
    <t>Tekuće pomoći proračunskim korisnicima iz proračuna koji ih nije nadležan</t>
  </si>
  <si>
    <t>Pomoći proračunskim korisnicima iz proračuna koji im nije nadležan</t>
  </si>
  <si>
    <t>Donacije od pravnih i fizičkih osoba izvan općeh proračuna i povrat donacija po protestnim jamstvima</t>
  </si>
  <si>
    <t>Tekuće donacije</t>
  </si>
  <si>
    <t>Prihodi iz nadležnog proračuna i od HZZO-a na temelju ugovornih obveza</t>
  </si>
  <si>
    <t>Prihodi iz nadležnog proračuna za financiranje redovne djelatnosti proračunskih korisnika</t>
  </si>
  <si>
    <t>Plaće za posebne uvjete rada</t>
  </si>
  <si>
    <t>Ostali rashodi za zaposlene</t>
  </si>
  <si>
    <t>Doprinosi na plaću</t>
  </si>
  <si>
    <t>Doprinosi za obvezno zdravstveno osiguranje</t>
  </si>
  <si>
    <t>Naknade za prijevoz, za rad na terenu i odvojeni život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</si>
  <si>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</si>
  <si>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</si>
  <si>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</si>
  <si>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</si>
  <si>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</si>
  <si>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</si>
  <si>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Rashodi za usluge</t>
  </si>
  <si>
    <t>Usluge telefona, pošte i prijevoza</t>
  </si>
  <si>
    <t>Usluge tekućeg i investicijskog održavanja</t>
  </si>
  <si>
    <t>Komunalne usluge</t>
  </si>
  <si>
    <t>Zdravstvene i veterinarske usluge</t>
  </si>
  <si>
    <t>Intelektualne i osobne usluge</t>
  </si>
  <si>
    <t>Računalne usluge</t>
  </si>
  <si>
    <t>Ostale usluge</t>
  </si>
  <si>
    <t>Ostale nespomenuti rashodi poslovanja</t>
  </si>
  <si>
    <t>Članarine i norme</t>
  </si>
  <si>
    <t>Pristojbe i naknade</t>
  </si>
  <si>
    <t xml:space="preserve">Ostali nespomenuti rashodi poslovanja </t>
  </si>
  <si>
    <t>Ostali financijski rashodi</t>
  </si>
  <si>
    <t>Financijski rashodi</t>
  </si>
  <si>
    <t>Bankarske usluge i usluge platnog prometa</t>
  </si>
  <si>
    <t xml:space="preserve">Zatezne kamate </t>
  </si>
  <si>
    <t>Naknade građanima i kućanstvima na temelju osiguranja i druge naknade</t>
  </si>
  <si>
    <t>Ostali rashodi</t>
  </si>
  <si>
    <t>Rashodi za nabavu proizvedene dugotrajne imovine</t>
  </si>
  <si>
    <t>Knjige, umjetnička djela i ostale izložbene vrijednosti</t>
  </si>
  <si>
    <t>Knjige</t>
  </si>
  <si>
    <t>Prihodi iz nadležnog proračuna za financiranje rashoda poslovanja</t>
  </si>
  <si>
    <t>44 Decentralizirana sredstva</t>
  </si>
  <si>
    <t>58 Ostale pomoći prorač.k.</t>
  </si>
  <si>
    <t>62 Donacije</t>
  </si>
  <si>
    <t>5 Pomoći</t>
  </si>
  <si>
    <t>6 Donacije</t>
  </si>
  <si>
    <t>09 Obrazovanje</t>
  </si>
  <si>
    <t>091 Predškolsko i osnovnoškolsko obrazovanje</t>
  </si>
  <si>
    <t>Osnovna škola "Braća Glumac"</t>
  </si>
  <si>
    <t>PROGRAM 1206</t>
  </si>
  <si>
    <t>Tekući projekt T120602</t>
  </si>
  <si>
    <t>Izvor financiranja 1.1.1.</t>
  </si>
  <si>
    <t>Opći prihodi i primici</t>
  </si>
  <si>
    <t>Izvor financiranja 5.6.1.</t>
  </si>
  <si>
    <t>Fondovi EU</t>
  </si>
  <si>
    <t>PROGRAM 1207</t>
  </si>
  <si>
    <t>Zakonski standard ustanova u obrazovanju</t>
  </si>
  <si>
    <t>Aktivnost A120701</t>
  </si>
  <si>
    <t>Decentralizirana sredstva</t>
  </si>
  <si>
    <t>Izvor financiranja 5.8.1.</t>
  </si>
  <si>
    <t>Ostale pom.prorač.kor.</t>
  </si>
  <si>
    <t xml:space="preserve">Rashodi za zaposlene </t>
  </si>
  <si>
    <t>Aktivnost A120702</t>
  </si>
  <si>
    <t>Investicijska ulaganja u OŠ</t>
  </si>
  <si>
    <t>Izvor financiranja 4.4.1.</t>
  </si>
  <si>
    <t>Aktivnost A120801</t>
  </si>
  <si>
    <t>Naknade građanima i kućanstvima</t>
  </si>
  <si>
    <t>Aktivnost A120808</t>
  </si>
  <si>
    <t>Nabava udžbenika za učenike OŠ</t>
  </si>
  <si>
    <t>Ras.za nab.prozv.dugo.im.</t>
  </si>
  <si>
    <t>Aktivnost A120818</t>
  </si>
  <si>
    <t>Organizacija prehrane u OŠ</t>
  </si>
  <si>
    <t>Ostale pomoći prorač.korisnici</t>
  </si>
  <si>
    <t>Aktivnost A120819</t>
  </si>
  <si>
    <t>Opkskrba higijenskim potrepštinama</t>
  </si>
  <si>
    <t>Aktivnost A120810</t>
  </si>
  <si>
    <t>Ostale aktivnosti OŠ</t>
  </si>
  <si>
    <t>Izvor financiranja 6.2.1.</t>
  </si>
  <si>
    <t xml:space="preserve">Donacije </t>
  </si>
  <si>
    <t>5=4/2*100</t>
  </si>
  <si>
    <t>6=4/3*100</t>
  </si>
  <si>
    <t>4 Prihodi za posebne namjene</t>
  </si>
  <si>
    <t>Dolac 11</t>
  </si>
  <si>
    <t>20290 Lastovo</t>
  </si>
  <si>
    <t>OIB: 80382692021</t>
  </si>
  <si>
    <t>RKP: 03324117</t>
  </si>
  <si>
    <t xml:space="preserve">EU projekti </t>
  </si>
  <si>
    <t>56 Fondovi EU</t>
  </si>
  <si>
    <t>58 Ostale pomoći prorač.k. - prenesena sredstva</t>
  </si>
  <si>
    <t>62 Donacije - prenesena sredstva</t>
  </si>
  <si>
    <t xml:space="preserve">32 Vlastiti prihodi </t>
  </si>
  <si>
    <t xml:space="preserve">62 Donacije </t>
  </si>
  <si>
    <t>Redovno poslovanje škole</t>
  </si>
  <si>
    <t>Izvor  financiranja
4.4.1.</t>
  </si>
  <si>
    <t>4=3/2*100</t>
  </si>
  <si>
    <t>Europski soc.fond Zajedno možemo sve vol 6/7 pomoćnik u nastavi</t>
  </si>
  <si>
    <t>PROGRAM 1208</t>
  </si>
  <si>
    <t>Pogram ustanova u obrazovanju iznad zakonskog standarda</t>
  </si>
  <si>
    <t>Ostale pomoći pror. Korisnicima</t>
  </si>
  <si>
    <t>Namirnice</t>
  </si>
  <si>
    <t>Izvor financiranja
1.1.1.</t>
  </si>
  <si>
    <t>Plaća za posebne uvjete rada</t>
  </si>
  <si>
    <t>Izvor financiranja
3.2.1.</t>
  </si>
  <si>
    <t xml:space="preserve">Vlastiti prihodi </t>
  </si>
  <si>
    <t>Izvor financiranja 5.8.2.</t>
  </si>
  <si>
    <t>Izvor financiranja 6.2.2.</t>
  </si>
  <si>
    <t>Donacije - prenesena sredstva</t>
  </si>
  <si>
    <t>Aktivnost A120804</t>
  </si>
  <si>
    <t>Financiranje školskih projekata</t>
  </si>
  <si>
    <t>Dodatne djelatnosti OŠ</t>
  </si>
  <si>
    <t>Ostale pomoći prorač.k. - prenesena sredstva</t>
  </si>
  <si>
    <t>Kamate na oročena sredstva i depozite po viđenju</t>
  </si>
  <si>
    <t>Prihodi od imovine</t>
  </si>
  <si>
    <t>Prihodi od financijske imovine</t>
  </si>
  <si>
    <t>Plaće za prekovremeni rad</t>
  </si>
  <si>
    <t>OSTVARENJE /
IZVRŠENJE 
1-6 2024.</t>
  </si>
  <si>
    <t>Ostali nespomenuti rashodi poslovanja</t>
  </si>
  <si>
    <t>Financiranje radnih materijala za učenike osnovnih škola</t>
  </si>
  <si>
    <t>Ostali rashodi za zapposlene</t>
  </si>
  <si>
    <t>Vlastiti prihodi PK</t>
  </si>
  <si>
    <t>Ostale pomoći PK</t>
  </si>
  <si>
    <t>Ostale pomoći PK - prenesena sredstva</t>
  </si>
  <si>
    <t>POLUGODIŠNJI IZVJEŠTAJ O IZVRŠENJU FINANCIJSKOG PLANA PRORAČUNSKOG KORISNIKA JEDINICE LOKALNE I PODRUČNE (REGIONALNE) SAMOUPRAVE ZA 2025. GODINU</t>
  </si>
  <si>
    <t>IZVORNI PLAN 
2025.</t>
  </si>
  <si>
    <t>OSTVARENJE /
IZVRŠENJE 
1-6 2025.</t>
  </si>
  <si>
    <t>IZVORNI PLAN 2025.</t>
  </si>
  <si>
    <t xml:space="preserve"> IZVRŠENJE 
1-6 2025.</t>
  </si>
  <si>
    <t xml:space="preserve">Glava 10202 </t>
  </si>
  <si>
    <t>Ustanove u obrazovanju</t>
  </si>
  <si>
    <t>12296 O.Š. Braća Glumac - Lastovo</t>
  </si>
  <si>
    <t>Izvor 11</t>
  </si>
  <si>
    <t>Izvor 32</t>
  </si>
  <si>
    <t>Vlastiti prihodi PK - prenesena sredstva</t>
  </si>
  <si>
    <t>Izvor 44</t>
  </si>
  <si>
    <t>Izvor 56</t>
  </si>
  <si>
    <t>Izvor 58</t>
  </si>
  <si>
    <t>Izvor 62</t>
  </si>
  <si>
    <t>Donacije PK</t>
  </si>
  <si>
    <t>Donacije PK- prenesena sredstva</t>
  </si>
  <si>
    <t>Kapitalni projekt K120703</t>
  </si>
  <si>
    <t>Kapitalna ulaganja u osnovne škole</t>
  </si>
  <si>
    <t>Kapitalne donacije</t>
  </si>
  <si>
    <t>Zakupnine i najamnine</t>
  </si>
  <si>
    <t>32 Vlastiti prihodi - prenesena sredstva</t>
  </si>
  <si>
    <t>Izvor financiranja
3.2.2.</t>
  </si>
  <si>
    <t>Vlastiti prihodi - prenesena sredstva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</si>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</sst>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al"/>
      <charset val="238"/>
    </font>
    <font>
      <sz val="12"/>
      <color theme="1"/>
      <name val="Ariel"/>
      <charset val="238"/>
    </font>
    <font>
      <sz val="11"/>
      <color theme="1"/>
      <name val="Ariel"/>
      <charset val="238"/>
    </font>
    <font>
      <b/>
      <sz val="12"/>
      <color theme="1"/>
      <name val="Ariel"/>
      <charset val="238"/>
    </font>
    <font>
      <i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20" fillId="0" borderId="3" xfId="0" applyFont="1" applyBorder="1"/>
    <xf numFmtId="0" fontId="21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6" fillId="3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/>
    </xf>
    <xf numFmtId="0" fontId="6" fillId="3" borderId="3" xfId="0" quotePrefix="1" applyFont="1" applyFill="1" applyBorder="1" applyAlignment="1">
      <alignment horizontal="center" vertical="center" wrapText="1"/>
    </xf>
    <xf numFmtId="3" fontId="0" fillId="0" borderId="0" xfId="0" applyNumberFormat="1"/>
    <xf numFmtId="2" fontId="27" fillId="0" borderId="0" xfId="0" applyNumberFormat="1" applyFont="1"/>
    <xf numFmtId="4" fontId="3" fillId="2" borderId="4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26" fillId="0" borderId="3" xfId="0" applyNumberFormat="1" applyFont="1" applyBorder="1"/>
    <xf numFmtId="4" fontId="27" fillId="0" borderId="3" xfId="0" applyNumberFormat="1" applyFont="1" applyBorder="1"/>
    <xf numFmtId="4" fontId="3" fillId="2" borderId="3" xfId="0" applyNumberFormat="1" applyFont="1" applyFill="1" applyBorder="1" applyAlignment="1">
      <alignment horizontal="right" vertical="center"/>
    </xf>
    <xf numFmtId="4" fontId="3" fillId="4" borderId="3" xfId="0" applyNumberFormat="1" applyFont="1" applyFill="1" applyBorder="1" applyAlignment="1">
      <alignment horizontal="right" vertical="center"/>
    </xf>
    <xf numFmtId="4" fontId="26" fillId="2" borderId="3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2"/>
  <sheetViews>
    <sheetView topLeftCell="A4" workbookViewId="0">
      <selection activeCell="H20" sqref="H20"/>
    </sheetView>
  </sheetViews>
  <sheetFormatPr defaultRowHeight="15"/>
  <cols>
    <col min="1" max="1" width="9.140625" customWidth="1"/>
    <col min="6" max="6" width="13.7109375" customWidth="1"/>
    <col min="7" max="7" width="15" customWidth="1"/>
    <col min="8" max="8" width="18.42578125" customWidth="1"/>
    <col min="9" max="9" width="16.28515625" customWidth="1"/>
    <col min="10" max="10" width="13.7109375" customWidth="1"/>
    <col min="11" max="11" width="10.42578125" customWidth="1"/>
  </cols>
  <sheetData>
    <row r="1" spans="1:11" ht="15.75">
      <c r="A1" s="56" t="s">
        <v>88</v>
      </c>
      <c r="B1" s="54"/>
      <c r="C1" s="54"/>
      <c r="D1" s="55"/>
    </row>
    <row r="2" spans="1:11" ht="15.75">
      <c r="A2" s="54" t="s">
        <v>122</v>
      </c>
      <c r="B2" s="54"/>
      <c r="C2" s="54"/>
      <c r="D2" s="55"/>
    </row>
    <row r="3" spans="1:11" ht="15.75">
      <c r="A3" s="54" t="s">
        <v>123</v>
      </c>
      <c r="B3" s="54"/>
      <c r="C3" s="54"/>
      <c r="D3" s="55"/>
    </row>
    <row r="4" spans="1:11" ht="15.75">
      <c r="A4" s="54" t="s">
        <v>124</v>
      </c>
      <c r="B4" s="54"/>
      <c r="C4" s="54"/>
      <c r="D4" s="55"/>
    </row>
    <row r="5" spans="1:11" ht="15.75">
      <c r="A5" s="54" t="s">
        <v>125</v>
      </c>
      <c r="B5" s="54"/>
      <c r="C5" s="54"/>
      <c r="D5" s="55"/>
    </row>
    <row r="7" spans="1:11" ht="42" customHeight="1">
      <c r="B7" s="86" t="s">
        <v>162</v>
      </c>
      <c r="C7" s="86"/>
      <c r="D7" s="86"/>
      <c r="E7" s="86"/>
      <c r="F7" s="86"/>
      <c r="G7" s="86"/>
      <c r="H7" s="86"/>
      <c r="I7" s="86"/>
      <c r="J7" s="86"/>
      <c r="K7" s="86"/>
    </row>
    <row r="8" spans="1:11" ht="15.75" customHeight="1">
      <c r="B8" s="86" t="s">
        <v>9</v>
      </c>
      <c r="C8" s="86"/>
      <c r="D8" s="86"/>
      <c r="E8" s="86"/>
      <c r="F8" s="86"/>
      <c r="G8" s="86"/>
      <c r="H8" s="86"/>
      <c r="I8" s="86"/>
      <c r="J8" s="86"/>
      <c r="K8" s="86"/>
    </row>
    <row r="9" spans="1:11" ht="6.75" customHeight="1">
      <c r="B9" s="102"/>
      <c r="C9" s="102"/>
      <c r="D9" s="102"/>
      <c r="E9" s="28"/>
      <c r="F9" s="28"/>
      <c r="G9" s="28"/>
      <c r="H9" s="28"/>
      <c r="I9" s="30"/>
      <c r="J9" s="30"/>
      <c r="K9" s="29"/>
    </row>
    <row r="10" spans="1:11" ht="18" customHeight="1">
      <c r="B10" s="86" t="s">
        <v>34</v>
      </c>
      <c r="C10" s="86"/>
      <c r="D10" s="86"/>
      <c r="E10" s="86"/>
      <c r="F10" s="86"/>
      <c r="G10" s="86"/>
      <c r="H10" s="86"/>
      <c r="I10" s="86"/>
      <c r="J10" s="86"/>
      <c r="K10" s="86"/>
    </row>
    <row r="11" spans="1:11" ht="18" customHeight="1">
      <c r="B11" s="31"/>
      <c r="C11" s="32"/>
      <c r="D11" s="32"/>
      <c r="E11" s="32"/>
      <c r="F11" s="32"/>
      <c r="G11" s="32"/>
      <c r="H11" s="32"/>
      <c r="I11" s="32"/>
      <c r="J11" s="32"/>
      <c r="K11" s="29"/>
    </row>
    <row r="12" spans="1:11">
      <c r="B12" s="97" t="s">
        <v>35</v>
      </c>
      <c r="C12" s="97"/>
      <c r="D12" s="97"/>
      <c r="E12" s="97"/>
      <c r="F12" s="97"/>
      <c r="G12" s="33"/>
      <c r="H12" s="33"/>
      <c r="I12" s="33"/>
      <c r="J12" s="34"/>
      <c r="K12" s="29"/>
    </row>
    <row r="13" spans="1:11" ht="39.75" customHeight="1">
      <c r="B13" s="98" t="s">
        <v>6</v>
      </c>
      <c r="C13" s="99"/>
      <c r="D13" s="99"/>
      <c r="E13" s="99"/>
      <c r="F13" s="100"/>
      <c r="G13" s="16" t="s">
        <v>155</v>
      </c>
      <c r="H13" s="1" t="s">
        <v>163</v>
      </c>
      <c r="I13" s="43" t="s">
        <v>164</v>
      </c>
      <c r="J13" s="1" t="s">
        <v>11</v>
      </c>
      <c r="K13" s="1" t="s">
        <v>11</v>
      </c>
    </row>
    <row r="14" spans="1:11" s="19" customFormat="1" ht="11.25">
      <c r="B14" s="91">
        <v>1</v>
      </c>
      <c r="C14" s="91"/>
      <c r="D14" s="91"/>
      <c r="E14" s="91"/>
      <c r="F14" s="92"/>
      <c r="G14" s="18">
        <v>2</v>
      </c>
      <c r="H14" s="17">
        <v>3</v>
      </c>
      <c r="I14" s="17">
        <v>4</v>
      </c>
      <c r="J14" s="17" t="s">
        <v>119</v>
      </c>
      <c r="K14" s="17" t="s">
        <v>120</v>
      </c>
    </row>
    <row r="15" spans="1:11">
      <c r="B15" s="93" t="s">
        <v>0</v>
      </c>
      <c r="C15" s="94"/>
      <c r="D15" s="94"/>
      <c r="E15" s="94"/>
      <c r="F15" s="95"/>
      <c r="G15" s="76">
        <f>G16</f>
        <v>346554.83</v>
      </c>
      <c r="H15" s="76">
        <f>H16</f>
        <v>782450</v>
      </c>
      <c r="I15" s="76">
        <f>SUM(I16:I17)</f>
        <v>421206.71</v>
      </c>
      <c r="J15" s="76">
        <f>I15/G15*100</f>
        <v>121.5411454516447</v>
      </c>
      <c r="K15" s="76">
        <f>I15/H15*100</f>
        <v>53.831773276247688</v>
      </c>
    </row>
    <row r="16" spans="1:11">
      <c r="B16" s="96" t="s">
        <v>27</v>
      </c>
      <c r="C16" s="88"/>
      <c r="D16" s="88"/>
      <c r="E16" s="88"/>
      <c r="F16" s="90"/>
      <c r="G16" s="77">
        <v>346554.83</v>
      </c>
      <c r="H16" s="77">
        <v>782450</v>
      </c>
      <c r="I16" s="77">
        <v>421206.71</v>
      </c>
      <c r="J16" s="78">
        <f>I16/G16*100</f>
        <v>121.5411454516447</v>
      </c>
      <c r="K16" s="78">
        <f t="shared" ref="K16:K19" si="0">I16/H16*100</f>
        <v>53.831773276247688</v>
      </c>
    </row>
    <row r="17" spans="1:42">
      <c r="B17" s="89" t="s">
        <v>32</v>
      </c>
      <c r="C17" s="90"/>
      <c r="D17" s="90"/>
      <c r="E17" s="90"/>
      <c r="F17" s="90"/>
      <c r="G17" s="77">
        <v>0</v>
      </c>
      <c r="H17" s="77">
        <v>0</v>
      </c>
      <c r="I17" s="77">
        <v>0</v>
      </c>
      <c r="J17" s="78"/>
      <c r="K17" s="78"/>
    </row>
    <row r="18" spans="1:42">
      <c r="B18" s="13" t="s">
        <v>1</v>
      </c>
      <c r="C18" s="23"/>
      <c r="D18" s="23"/>
      <c r="E18" s="23"/>
      <c r="F18" s="23"/>
      <c r="G18" s="76">
        <f>SUM(G19:G20)</f>
        <v>345659.15</v>
      </c>
      <c r="H18" s="76">
        <f>H19+H20</f>
        <v>782450</v>
      </c>
      <c r="I18" s="76">
        <f>SUM(I19:I20)</f>
        <v>478035.46</v>
      </c>
      <c r="J18" s="76">
        <f t="shared" ref="J18:J19" si="1">I18/G18*100</f>
        <v>138.29677588456721</v>
      </c>
      <c r="K18" s="76">
        <f t="shared" si="0"/>
        <v>61.094697424755573</v>
      </c>
    </row>
    <row r="19" spans="1:42">
      <c r="B19" s="87" t="s">
        <v>28</v>
      </c>
      <c r="C19" s="88"/>
      <c r="D19" s="88"/>
      <c r="E19" s="88"/>
      <c r="F19" s="88"/>
      <c r="G19" s="77">
        <v>345659.15</v>
      </c>
      <c r="H19" s="77">
        <v>760150</v>
      </c>
      <c r="I19" s="77">
        <v>477985.46</v>
      </c>
      <c r="J19" s="78">
        <f t="shared" si="1"/>
        <v>138.2823107677028</v>
      </c>
      <c r="K19" s="78">
        <f t="shared" si="0"/>
        <v>62.880413076366516</v>
      </c>
    </row>
    <row r="20" spans="1:42">
      <c r="B20" s="89" t="s">
        <v>29</v>
      </c>
      <c r="C20" s="90"/>
      <c r="D20" s="90"/>
      <c r="E20" s="90"/>
      <c r="F20" s="90"/>
      <c r="G20" s="77">
        <v>0</v>
      </c>
      <c r="H20" s="77">
        <v>22300</v>
      </c>
      <c r="I20" s="77">
        <v>50</v>
      </c>
      <c r="J20" s="78"/>
      <c r="K20" s="78"/>
    </row>
    <row r="21" spans="1:42">
      <c r="B21" s="101" t="s">
        <v>36</v>
      </c>
      <c r="C21" s="94"/>
      <c r="D21" s="94"/>
      <c r="E21" s="94"/>
      <c r="F21" s="94"/>
      <c r="G21" s="76">
        <f>G15-G18</f>
        <v>895.67999999999302</v>
      </c>
      <c r="H21" s="76">
        <f>H15-H18</f>
        <v>0</v>
      </c>
      <c r="I21" s="79">
        <f>I15-I18</f>
        <v>-56828.75</v>
      </c>
      <c r="J21" s="76"/>
      <c r="K21" s="76"/>
    </row>
    <row r="22" spans="1:42" ht="18">
      <c r="B22" s="28"/>
      <c r="C22" s="35"/>
      <c r="D22" s="35"/>
      <c r="E22" s="35"/>
      <c r="F22" s="35"/>
      <c r="G22" s="35"/>
      <c r="H22" s="35"/>
      <c r="I22" s="36"/>
      <c r="J22" s="36"/>
      <c r="K22" s="36"/>
    </row>
    <row r="23" spans="1:42" ht="18" customHeight="1">
      <c r="B23" s="97" t="s">
        <v>37</v>
      </c>
      <c r="C23" s="97"/>
      <c r="D23" s="97"/>
      <c r="E23" s="97"/>
      <c r="F23" s="97"/>
      <c r="G23" s="35"/>
      <c r="H23" s="35"/>
      <c r="I23" s="36"/>
      <c r="J23" s="36"/>
      <c r="K23" s="36"/>
    </row>
    <row r="24" spans="1:42" ht="38.25">
      <c r="B24" s="106" t="s">
        <v>6</v>
      </c>
      <c r="C24" s="107"/>
      <c r="D24" s="107"/>
      <c r="E24" s="107"/>
      <c r="F24" s="108"/>
      <c r="G24" s="16" t="s">
        <v>155</v>
      </c>
      <c r="H24" s="1" t="s">
        <v>163</v>
      </c>
      <c r="I24" s="43" t="s">
        <v>164</v>
      </c>
      <c r="J24" s="1" t="s">
        <v>11</v>
      </c>
      <c r="K24" s="1" t="s">
        <v>11</v>
      </c>
    </row>
    <row r="25" spans="1:42" s="19" customFormat="1">
      <c r="B25" s="91">
        <v>1</v>
      </c>
      <c r="C25" s="91"/>
      <c r="D25" s="91"/>
      <c r="E25" s="91"/>
      <c r="F25" s="92"/>
      <c r="G25" s="18">
        <v>2</v>
      </c>
      <c r="H25" s="17">
        <v>3</v>
      </c>
      <c r="I25" s="17">
        <v>4</v>
      </c>
      <c r="J25" s="17" t="s">
        <v>119</v>
      </c>
      <c r="K25" s="17" t="s">
        <v>120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ht="15.75" customHeight="1">
      <c r="A26" s="19"/>
      <c r="B26" s="96" t="s">
        <v>30</v>
      </c>
      <c r="C26" s="109"/>
      <c r="D26" s="109"/>
      <c r="E26" s="109"/>
      <c r="F26" s="110"/>
      <c r="G26" s="77">
        <v>0</v>
      </c>
      <c r="H26" s="77">
        <v>0</v>
      </c>
      <c r="I26" s="77">
        <v>0</v>
      </c>
      <c r="J26" s="77"/>
      <c r="K26" s="77"/>
    </row>
    <row r="27" spans="1:42" ht="31.5" customHeight="1">
      <c r="A27" s="19"/>
      <c r="B27" s="96" t="s">
        <v>31</v>
      </c>
      <c r="C27" s="88"/>
      <c r="D27" s="88"/>
      <c r="E27" s="88"/>
      <c r="F27" s="88"/>
      <c r="G27" s="77">
        <v>0</v>
      </c>
      <c r="H27" s="77">
        <v>0</v>
      </c>
      <c r="I27" s="77">
        <v>0</v>
      </c>
      <c r="J27" s="77"/>
      <c r="K27" s="77"/>
    </row>
    <row r="28" spans="1:42" s="24" customFormat="1" ht="15" customHeight="1">
      <c r="A28" s="19"/>
      <c r="B28" s="103" t="s">
        <v>33</v>
      </c>
      <c r="C28" s="104"/>
      <c r="D28" s="104"/>
      <c r="E28" s="104"/>
      <c r="F28" s="105"/>
      <c r="G28" s="76">
        <v>0</v>
      </c>
      <c r="H28" s="76">
        <v>0</v>
      </c>
      <c r="I28" s="76">
        <v>0</v>
      </c>
      <c r="J28" s="76"/>
      <c r="K28" s="76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24" customFormat="1" ht="15" customHeight="1">
      <c r="A29" s="19"/>
      <c r="B29" s="103" t="s">
        <v>38</v>
      </c>
      <c r="C29" s="104"/>
      <c r="D29" s="104"/>
      <c r="E29" s="104"/>
      <c r="F29" s="105"/>
      <c r="G29" s="76">
        <v>666.76</v>
      </c>
      <c r="H29" s="76">
        <v>0</v>
      </c>
      <c r="I29" s="76">
        <v>-646.83000000000004</v>
      </c>
      <c r="J29" s="76">
        <f>I29/G29*100</f>
        <v>-97.010918471414016</v>
      </c>
      <c r="K29" s="76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>
      <c r="A30" s="19"/>
      <c r="B30" s="101" t="s">
        <v>39</v>
      </c>
      <c r="C30" s="94"/>
      <c r="D30" s="94"/>
      <c r="E30" s="94"/>
      <c r="F30" s="94"/>
      <c r="G30" s="76">
        <v>1562</v>
      </c>
      <c r="H30" s="76">
        <v>0</v>
      </c>
      <c r="I30" s="76">
        <f>I21+I29</f>
        <v>-57475.58</v>
      </c>
      <c r="J30" s="76">
        <f>I30/G30*100</f>
        <v>-3679.6145966709346</v>
      </c>
      <c r="K30" s="76"/>
    </row>
    <row r="31" spans="1:42" ht="15.75">
      <c r="B31" s="37"/>
      <c r="C31" s="38"/>
      <c r="D31" s="38"/>
      <c r="E31" s="38"/>
      <c r="F31" s="38"/>
      <c r="G31" s="39"/>
      <c r="H31" s="39"/>
      <c r="I31" s="39"/>
      <c r="J31" s="39"/>
      <c r="K31" s="29"/>
    </row>
    <row r="32" spans="1:42" ht="15.75">
      <c r="B32" s="10"/>
      <c r="C32" s="11"/>
      <c r="D32" s="11"/>
      <c r="E32" s="11"/>
      <c r="F32" s="11"/>
      <c r="G32" s="12"/>
      <c r="H32" s="12"/>
      <c r="I32" s="12"/>
      <c r="J32" s="12"/>
    </row>
  </sheetData>
  <mergeCells count="21">
    <mergeCell ref="B21:F21"/>
    <mergeCell ref="B30:F30"/>
    <mergeCell ref="B9:D9"/>
    <mergeCell ref="B29:F29"/>
    <mergeCell ref="B24:F24"/>
    <mergeCell ref="B25:F25"/>
    <mergeCell ref="B27:F27"/>
    <mergeCell ref="B28:F28"/>
    <mergeCell ref="B26:F26"/>
    <mergeCell ref="B23:F23"/>
    <mergeCell ref="B7:K7"/>
    <mergeCell ref="B8:K8"/>
    <mergeCell ref="B10:K10"/>
    <mergeCell ref="B19:F19"/>
    <mergeCell ref="B20:F20"/>
    <mergeCell ref="B14:F14"/>
    <mergeCell ref="B15:F15"/>
    <mergeCell ref="B16:F16"/>
    <mergeCell ref="B12:F12"/>
    <mergeCell ref="B13:F13"/>
    <mergeCell ref="B17:F17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0"/>
  <sheetViews>
    <sheetView workbookViewId="0">
      <selection activeCell="I71" sqref="I71"/>
    </sheetView>
  </sheetViews>
  <sheetFormatPr defaultRowHeight="15"/>
  <cols>
    <col min="2" max="2" width="2" bestFit="1" customWidth="1"/>
    <col min="3" max="3" width="3" bestFit="1" customWidth="1"/>
    <col min="4" max="4" width="4.5703125" bestFit="1" customWidth="1"/>
    <col min="5" max="5" width="5.42578125" customWidth="1"/>
    <col min="6" max="6" width="25.85546875" customWidth="1"/>
    <col min="7" max="7" width="17.140625" customWidth="1"/>
    <col min="8" max="8" width="17.7109375" customWidth="1"/>
    <col min="9" max="9" width="14.85546875" customWidth="1"/>
    <col min="10" max="10" width="12.7109375" customWidth="1"/>
    <col min="11" max="11" width="13.7109375" customWidth="1"/>
  </cols>
  <sheetData>
    <row r="1" spans="2:11" ht="18" customHeight="1">
      <c r="B1" s="2"/>
      <c r="C1" s="2"/>
      <c r="D1" s="2"/>
      <c r="E1" s="2"/>
      <c r="F1" s="2"/>
      <c r="G1" s="2"/>
      <c r="H1" s="2"/>
      <c r="I1" s="2"/>
      <c r="J1" s="2"/>
    </row>
    <row r="2" spans="2:11" ht="15.75" customHeight="1">
      <c r="B2" s="114" t="s">
        <v>9</v>
      </c>
      <c r="C2" s="114"/>
      <c r="D2" s="114"/>
      <c r="E2" s="114"/>
      <c r="F2" s="114"/>
      <c r="G2" s="114"/>
      <c r="H2" s="114"/>
      <c r="I2" s="114"/>
      <c r="J2" s="114"/>
      <c r="K2" s="114"/>
    </row>
    <row r="3" spans="2:11" ht="18">
      <c r="B3" s="2"/>
      <c r="C3" s="2"/>
      <c r="D3" s="2"/>
      <c r="E3" s="2"/>
      <c r="F3" s="2"/>
      <c r="G3" s="2"/>
      <c r="H3" s="2"/>
      <c r="I3" s="3"/>
      <c r="J3" s="3"/>
    </row>
    <row r="4" spans="2:11" ht="18" customHeight="1">
      <c r="B4" s="114" t="s">
        <v>40</v>
      </c>
      <c r="C4" s="114"/>
      <c r="D4" s="114"/>
      <c r="E4" s="114"/>
      <c r="F4" s="114"/>
      <c r="G4" s="114"/>
      <c r="H4" s="114"/>
      <c r="I4" s="114"/>
      <c r="J4" s="114"/>
      <c r="K4" s="114"/>
    </row>
    <row r="5" spans="2:11" ht="18">
      <c r="B5" s="2"/>
      <c r="C5" s="2"/>
      <c r="D5" s="2"/>
      <c r="E5" s="2"/>
      <c r="F5" s="2"/>
      <c r="G5" s="2"/>
      <c r="H5" s="2"/>
      <c r="I5" s="3"/>
      <c r="J5" s="3"/>
    </row>
    <row r="6" spans="2:11" ht="15.75" customHeight="1">
      <c r="B6" s="114" t="s">
        <v>12</v>
      </c>
      <c r="C6" s="114"/>
      <c r="D6" s="114"/>
      <c r="E6" s="114"/>
      <c r="F6" s="114"/>
      <c r="G6" s="114"/>
      <c r="H6" s="114"/>
      <c r="I6" s="114"/>
      <c r="J6" s="114"/>
      <c r="K6" s="114"/>
    </row>
    <row r="7" spans="2:11" ht="18">
      <c r="B7" s="2"/>
      <c r="C7" s="2"/>
      <c r="D7" s="2"/>
      <c r="E7" s="2"/>
      <c r="F7" s="2"/>
      <c r="G7" s="2"/>
      <c r="H7" s="2"/>
      <c r="I7" s="3"/>
      <c r="J7" s="3"/>
    </row>
    <row r="8" spans="2:11" ht="38.25">
      <c r="B8" s="111" t="s">
        <v>6</v>
      </c>
      <c r="C8" s="112"/>
      <c r="D8" s="112"/>
      <c r="E8" s="112"/>
      <c r="F8" s="113"/>
      <c r="G8" s="63" t="s">
        <v>155</v>
      </c>
      <c r="H8" s="25" t="s">
        <v>163</v>
      </c>
      <c r="I8" s="25" t="s">
        <v>164</v>
      </c>
      <c r="J8" s="25" t="s">
        <v>11</v>
      </c>
      <c r="K8" s="25" t="s">
        <v>11</v>
      </c>
    </row>
    <row r="9" spans="2:11" ht="16.5" customHeight="1">
      <c r="B9" s="111">
        <v>1</v>
      </c>
      <c r="C9" s="112"/>
      <c r="D9" s="112"/>
      <c r="E9" s="112"/>
      <c r="F9" s="113"/>
      <c r="G9" s="25">
        <v>2</v>
      </c>
      <c r="H9" s="25">
        <v>3</v>
      </c>
      <c r="I9" s="25">
        <v>4</v>
      </c>
      <c r="J9" s="25" t="s">
        <v>119</v>
      </c>
      <c r="K9" s="25" t="s">
        <v>120</v>
      </c>
    </row>
    <row r="10" spans="2:11">
      <c r="B10" s="4"/>
      <c r="C10" s="4"/>
      <c r="D10" s="4"/>
      <c r="E10" s="4"/>
      <c r="F10" s="4" t="s">
        <v>13</v>
      </c>
      <c r="G10" s="80">
        <f>G11</f>
        <v>346554.83</v>
      </c>
      <c r="H10" s="80">
        <f>H11</f>
        <v>782450</v>
      </c>
      <c r="I10" s="80">
        <f>I11</f>
        <v>421206.70999999996</v>
      </c>
      <c r="J10" s="81">
        <f>I10/G10*100</f>
        <v>121.54114545164467</v>
      </c>
      <c r="K10" s="81">
        <f>I10/H10*100</f>
        <v>53.831773276247674</v>
      </c>
    </row>
    <row r="11" spans="2:11" ht="15.75" customHeight="1">
      <c r="B11" s="4">
        <v>6</v>
      </c>
      <c r="C11" s="4"/>
      <c r="D11" s="4"/>
      <c r="E11" s="4"/>
      <c r="F11" s="4" t="s">
        <v>2</v>
      </c>
      <c r="G11" s="80">
        <f>G12+G15+G18+G22</f>
        <v>346554.83</v>
      </c>
      <c r="H11" s="80">
        <f>H12+H15+H18+H22</f>
        <v>782450</v>
      </c>
      <c r="I11" s="80">
        <f>I12+I15+I19+I22</f>
        <v>421206.70999999996</v>
      </c>
      <c r="J11" s="81">
        <f t="shared" ref="J11:J24" si="0">I11/G11*100</f>
        <v>121.54114545164467</v>
      </c>
      <c r="K11" s="81">
        <f t="shared" ref="K11:K22" si="1">I11/H11*100</f>
        <v>53.831773276247674</v>
      </c>
    </row>
    <row r="12" spans="2:11" ht="38.25">
      <c r="B12" s="4"/>
      <c r="C12" s="8">
        <v>63</v>
      </c>
      <c r="D12" s="8"/>
      <c r="E12" s="8"/>
      <c r="F12" s="8" t="s">
        <v>14</v>
      </c>
      <c r="G12" s="80">
        <f>G13</f>
        <v>301478.18</v>
      </c>
      <c r="H12" s="80">
        <v>677357</v>
      </c>
      <c r="I12" s="80">
        <f>I13</f>
        <v>361995.17</v>
      </c>
      <c r="J12" s="81">
        <f t="shared" si="0"/>
        <v>120.0734228924959</v>
      </c>
      <c r="K12" s="81">
        <f t="shared" si="1"/>
        <v>53.442301474702404</v>
      </c>
    </row>
    <row r="13" spans="2:11" ht="38.25">
      <c r="B13" s="4"/>
      <c r="C13" s="8"/>
      <c r="D13" s="8">
        <v>636</v>
      </c>
      <c r="E13" s="8"/>
      <c r="F13" s="8" t="s">
        <v>43</v>
      </c>
      <c r="G13" s="80">
        <f>SUM(G14:G14)</f>
        <v>301478.18</v>
      </c>
      <c r="H13" s="80"/>
      <c r="I13" s="80">
        <f>I14</f>
        <v>361995.17</v>
      </c>
      <c r="J13" s="81">
        <f t="shared" si="0"/>
        <v>120.0734228924959</v>
      </c>
      <c r="K13" s="81"/>
    </row>
    <row r="14" spans="2:11" ht="38.25">
      <c r="B14" s="5"/>
      <c r="C14" s="5"/>
      <c r="D14" s="5"/>
      <c r="E14" s="5">
        <v>6361</v>
      </c>
      <c r="F14" s="20" t="s">
        <v>42</v>
      </c>
      <c r="G14" s="80">
        <v>301478.18</v>
      </c>
      <c r="H14" s="80"/>
      <c r="I14" s="80">
        <v>361995.17</v>
      </c>
      <c r="J14" s="81">
        <f t="shared" si="0"/>
        <v>120.0734228924959</v>
      </c>
      <c r="K14" s="81"/>
    </row>
    <row r="15" spans="2:11">
      <c r="B15" s="5"/>
      <c r="C15" s="5">
        <v>64</v>
      </c>
      <c r="D15" s="6"/>
      <c r="E15" s="6"/>
      <c r="F15" s="8" t="s">
        <v>152</v>
      </c>
      <c r="G15" s="80">
        <f>G16</f>
        <v>0.01</v>
      </c>
      <c r="H15" s="80"/>
      <c r="I15" s="80">
        <f>I16</f>
        <v>0.01</v>
      </c>
      <c r="J15" s="81">
        <f t="shared" si="0"/>
        <v>100</v>
      </c>
      <c r="K15" s="81"/>
    </row>
    <row r="16" spans="2:11">
      <c r="B16" s="5"/>
      <c r="C16" s="5"/>
      <c r="D16" s="6">
        <v>641</v>
      </c>
      <c r="E16" s="6"/>
      <c r="F16" s="8" t="s">
        <v>153</v>
      </c>
      <c r="G16" s="80">
        <f>G17</f>
        <v>0.01</v>
      </c>
      <c r="H16" s="80"/>
      <c r="I16" s="80">
        <f>I17</f>
        <v>0.01</v>
      </c>
      <c r="J16" s="81">
        <f t="shared" si="0"/>
        <v>100</v>
      </c>
      <c r="K16" s="81"/>
    </row>
    <row r="17" spans="2:11" ht="25.5">
      <c r="B17" s="5"/>
      <c r="C17" s="5"/>
      <c r="D17" s="6"/>
      <c r="E17" s="6">
        <v>6413</v>
      </c>
      <c r="F17" s="8" t="s">
        <v>151</v>
      </c>
      <c r="G17" s="80">
        <v>0.01</v>
      </c>
      <c r="H17" s="80"/>
      <c r="I17" s="80">
        <v>0.01</v>
      </c>
      <c r="J17" s="81">
        <f t="shared" si="0"/>
        <v>100</v>
      </c>
      <c r="K17" s="81"/>
    </row>
    <row r="18" spans="2:11" ht="38.25">
      <c r="B18" s="5"/>
      <c r="C18" s="5">
        <v>66</v>
      </c>
      <c r="D18" s="6"/>
      <c r="E18" s="6"/>
      <c r="F18" s="8" t="s">
        <v>15</v>
      </c>
      <c r="G18" s="80">
        <f>G19</f>
        <v>425</v>
      </c>
      <c r="H18" s="80">
        <v>800</v>
      </c>
      <c r="I18" s="80">
        <f>I19</f>
        <v>700</v>
      </c>
      <c r="J18" s="81">
        <f t="shared" si="0"/>
        <v>164.70588235294116</v>
      </c>
      <c r="K18" s="81">
        <f t="shared" si="1"/>
        <v>87.5</v>
      </c>
    </row>
    <row r="19" spans="2:11" ht="51">
      <c r="B19" s="5"/>
      <c r="C19" s="5"/>
      <c r="D19" s="6">
        <v>663</v>
      </c>
      <c r="E19" s="6"/>
      <c r="F19" s="8" t="s">
        <v>44</v>
      </c>
      <c r="G19" s="80">
        <f>G20</f>
        <v>425</v>
      </c>
      <c r="H19" s="80"/>
      <c r="I19" s="80">
        <f>I20+I21</f>
        <v>700</v>
      </c>
      <c r="J19" s="81">
        <f t="shared" si="0"/>
        <v>164.70588235294116</v>
      </c>
      <c r="K19" s="81"/>
    </row>
    <row r="20" spans="2:11">
      <c r="B20" s="5"/>
      <c r="C20" s="5"/>
      <c r="D20" s="6"/>
      <c r="E20" s="6">
        <v>6631</v>
      </c>
      <c r="F20" s="8" t="s">
        <v>45</v>
      </c>
      <c r="G20" s="80">
        <v>425</v>
      </c>
      <c r="H20" s="80"/>
      <c r="I20" s="80">
        <v>0</v>
      </c>
      <c r="J20" s="81">
        <f t="shared" si="0"/>
        <v>0</v>
      </c>
      <c r="K20" s="81"/>
    </row>
    <row r="21" spans="2:11">
      <c r="B21" s="5"/>
      <c r="C21" s="5"/>
      <c r="D21" s="6"/>
      <c r="E21" s="6">
        <v>6632</v>
      </c>
      <c r="F21" s="8" t="s">
        <v>181</v>
      </c>
      <c r="G21" s="80">
        <v>0</v>
      </c>
      <c r="H21" s="80"/>
      <c r="I21" s="80">
        <v>700</v>
      </c>
      <c r="J21" s="81"/>
      <c r="K21" s="81"/>
    </row>
    <row r="22" spans="2:11" ht="38.25">
      <c r="B22" s="5"/>
      <c r="C22" s="5">
        <v>67</v>
      </c>
      <c r="D22" s="6"/>
      <c r="E22" s="6"/>
      <c r="F22" s="8" t="s">
        <v>46</v>
      </c>
      <c r="G22" s="80">
        <f>G23</f>
        <v>44651.64</v>
      </c>
      <c r="H22" s="80">
        <v>104293</v>
      </c>
      <c r="I22" s="80">
        <f>I23</f>
        <v>58511.53</v>
      </c>
      <c r="J22" s="81">
        <f t="shared" si="0"/>
        <v>131.04004690533205</v>
      </c>
      <c r="K22" s="81">
        <f t="shared" si="1"/>
        <v>56.103027048795219</v>
      </c>
    </row>
    <row r="23" spans="2:11" ht="51">
      <c r="B23" s="5"/>
      <c r="C23" s="5"/>
      <c r="D23" s="6">
        <v>671</v>
      </c>
      <c r="E23" s="6"/>
      <c r="F23" s="8" t="s">
        <v>47</v>
      </c>
      <c r="G23" s="80">
        <f>G24</f>
        <v>44651.64</v>
      </c>
      <c r="H23" s="80"/>
      <c r="I23" s="80">
        <f>I24</f>
        <v>58511.53</v>
      </c>
      <c r="J23" s="81">
        <f t="shared" si="0"/>
        <v>131.04004690533205</v>
      </c>
      <c r="K23" s="81"/>
    </row>
    <row r="24" spans="2:11" ht="38.25">
      <c r="B24" s="5"/>
      <c r="C24" s="5"/>
      <c r="D24" s="6"/>
      <c r="E24" s="6">
        <v>6711</v>
      </c>
      <c r="F24" s="8" t="s">
        <v>80</v>
      </c>
      <c r="G24" s="80">
        <v>44651.64</v>
      </c>
      <c r="H24" s="80"/>
      <c r="I24" s="80">
        <v>58511.53</v>
      </c>
      <c r="J24" s="81">
        <f t="shared" si="0"/>
        <v>131.04004690533205</v>
      </c>
      <c r="K24" s="81"/>
    </row>
    <row r="25" spans="2:11" ht="15.75" customHeight="1"/>
    <row r="26" spans="2:11" ht="41.25" customHeight="1">
      <c r="B26" s="111" t="s">
        <v>6</v>
      </c>
      <c r="C26" s="112"/>
      <c r="D26" s="112"/>
      <c r="E26" s="112"/>
      <c r="F26" s="113"/>
      <c r="G26" s="63" t="s">
        <v>155</v>
      </c>
      <c r="H26" s="25" t="s">
        <v>163</v>
      </c>
      <c r="I26" s="25" t="s">
        <v>164</v>
      </c>
      <c r="J26" s="25" t="s">
        <v>11</v>
      </c>
      <c r="K26" s="25" t="s">
        <v>11</v>
      </c>
    </row>
    <row r="27" spans="2:11" ht="12.75" customHeight="1">
      <c r="B27" s="111">
        <v>1</v>
      </c>
      <c r="C27" s="112"/>
      <c r="D27" s="112"/>
      <c r="E27" s="112"/>
      <c r="F27" s="113"/>
      <c r="G27" s="25">
        <v>2</v>
      </c>
      <c r="H27" s="25">
        <v>3</v>
      </c>
      <c r="I27" s="25">
        <v>4</v>
      </c>
      <c r="J27" s="25" t="s">
        <v>119</v>
      </c>
      <c r="K27" s="25" t="s">
        <v>120</v>
      </c>
    </row>
    <row r="28" spans="2:11">
      <c r="B28" s="4"/>
      <c r="C28" s="4"/>
      <c r="D28" s="4"/>
      <c r="E28" s="4"/>
      <c r="F28" s="4" t="s">
        <v>7</v>
      </c>
      <c r="G28" s="80">
        <f>G29+G67</f>
        <v>345659.15</v>
      </c>
      <c r="H28" s="80">
        <f>H29+H67</f>
        <v>782450</v>
      </c>
      <c r="I28" s="80">
        <f>I29+I67</f>
        <v>478035.46</v>
      </c>
      <c r="J28" s="81">
        <f>I28/G28*100</f>
        <v>138.29677588456721</v>
      </c>
      <c r="K28" s="81">
        <f>I28/H28*100</f>
        <v>61.094697424755573</v>
      </c>
    </row>
    <row r="29" spans="2:11">
      <c r="B29" s="4">
        <v>3</v>
      </c>
      <c r="C29" s="4"/>
      <c r="D29" s="4"/>
      <c r="E29" s="4"/>
      <c r="F29" s="4" t="s">
        <v>3</v>
      </c>
      <c r="G29" s="80">
        <f>G30+G38+G61+G65+G66</f>
        <v>345659.15</v>
      </c>
      <c r="H29" s="80">
        <f>H30+H38+H61+H65+H66</f>
        <v>760150</v>
      </c>
      <c r="I29" s="80">
        <f>I30+I38+I61</f>
        <v>477985.46</v>
      </c>
      <c r="J29" s="81">
        <f t="shared" ref="J29:J63" si="2">I29/G29*100</f>
        <v>138.2823107677028</v>
      </c>
      <c r="K29" s="81">
        <f t="shared" ref="K29:K68" si="3">I29/H29*100</f>
        <v>62.880413076366516</v>
      </c>
    </row>
    <row r="30" spans="2:11">
      <c r="B30" s="4"/>
      <c r="C30" s="8">
        <v>31</v>
      </c>
      <c r="D30" s="8"/>
      <c r="E30" s="8"/>
      <c r="F30" s="8" t="s">
        <v>4</v>
      </c>
      <c r="G30" s="80">
        <f>G31+G35+G36</f>
        <v>291425.51</v>
      </c>
      <c r="H30" s="80">
        <v>653246</v>
      </c>
      <c r="I30" s="80">
        <f>I31+I35+I36</f>
        <v>412021.04000000004</v>
      </c>
      <c r="J30" s="81">
        <f t="shared" si="2"/>
        <v>141.3812538236615</v>
      </c>
      <c r="K30" s="81">
        <f t="shared" si="3"/>
        <v>63.072876068127485</v>
      </c>
    </row>
    <row r="31" spans="2:11">
      <c r="B31" s="5"/>
      <c r="C31" s="5"/>
      <c r="D31" s="6">
        <v>311</v>
      </c>
      <c r="E31" s="5"/>
      <c r="F31" s="5" t="s">
        <v>16</v>
      </c>
      <c r="G31" s="80">
        <f>SUM(G32:G34)</f>
        <v>242055.88999999998</v>
      </c>
      <c r="H31" s="80"/>
      <c r="I31" s="80">
        <f>SUM(I32:I34)</f>
        <v>344027.08</v>
      </c>
      <c r="J31" s="81">
        <f t="shared" si="2"/>
        <v>142.12712609472135</v>
      </c>
      <c r="K31" s="81"/>
    </row>
    <row r="32" spans="2:11">
      <c r="B32" s="5"/>
      <c r="C32" s="5"/>
      <c r="D32" s="6"/>
      <c r="E32" s="5">
        <v>3111</v>
      </c>
      <c r="F32" s="5" t="s">
        <v>17</v>
      </c>
      <c r="G32" s="80">
        <v>220781.04</v>
      </c>
      <c r="H32" s="80"/>
      <c r="I32" s="80">
        <v>307828.90000000002</v>
      </c>
      <c r="J32" s="81">
        <f t="shared" si="2"/>
        <v>139.4272352372287</v>
      </c>
      <c r="K32" s="81"/>
    </row>
    <row r="33" spans="2:11">
      <c r="B33" s="5"/>
      <c r="C33" s="5"/>
      <c r="D33" s="6"/>
      <c r="E33" s="5">
        <v>3113</v>
      </c>
      <c r="F33" s="62" t="s">
        <v>154</v>
      </c>
      <c r="G33" s="80">
        <v>2253.08</v>
      </c>
      <c r="H33" s="80"/>
      <c r="I33" s="80">
        <v>7055.25</v>
      </c>
      <c r="J33" s="81">
        <f t="shared" si="2"/>
        <v>313.13801551653739</v>
      </c>
      <c r="K33" s="81"/>
    </row>
    <row r="34" spans="2:11">
      <c r="B34" s="5"/>
      <c r="C34" s="5"/>
      <c r="D34" s="6"/>
      <c r="E34" s="5">
        <v>3114</v>
      </c>
      <c r="F34" s="8" t="s">
        <v>48</v>
      </c>
      <c r="G34" s="80">
        <v>19021.77</v>
      </c>
      <c r="H34" s="80"/>
      <c r="I34" s="80">
        <v>29142.93</v>
      </c>
      <c r="J34" s="81">
        <f t="shared" si="2"/>
        <v>153.20829765053409</v>
      </c>
      <c r="K34" s="81"/>
    </row>
    <row r="35" spans="2:11">
      <c r="B35" s="5"/>
      <c r="C35" s="5"/>
      <c r="D35" s="6">
        <v>312</v>
      </c>
      <c r="E35" s="5"/>
      <c r="F35" s="8" t="s">
        <v>49</v>
      </c>
      <c r="G35" s="80">
        <v>10149.19</v>
      </c>
      <c r="H35" s="80"/>
      <c r="I35" s="80">
        <v>12906.93</v>
      </c>
      <c r="J35" s="81">
        <f t="shared" si="2"/>
        <v>127.17202062430597</v>
      </c>
      <c r="K35" s="81"/>
    </row>
    <row r="36" spans="2:11">
      <c r="B36" s="5"/>
      <c r="C36" s="5"/>
      <c r="D36" s="6">
        <v>313</v>
      </c>
      <c r="E36" s="5"/>
      <c r="F36" s="8" t="s">
        <v>50</v>
      </c>
      <c r="G36" s="80">
        <f>G37</f>
        <v>39220.43</v>
      </c>
      <c r="H36" s="80"/>
      <c r="I36" s="80">
        <f>I37</f>
        <v>55087.03</v>
      </c>
      <c r="J36" s="81">
        <f t="shared" si="2"/>
        <v>140.45493636862216</v>
      </c>
      <c r="K36" s="81"/>
    </row>
    <row r="37" spans="2:11" ht="25.5">
      <c r="B37" s="5"/>
      <c r="C37" s="5"/>
      <c r="D37" s="6"/>
      <c r="E37" s="5">
        <v>3132</v>
      </c>
      <c r="F37" s="8" t="s">
        <v>51</v>
      </c>
      <c r="G37" s="80">
        <v>39220.43</v>
      </c>
      <c r="H37" s="80"/>
      <c r="I37" s="80">
        <v>55087.03</v>
      </c>
      <c r="J37" s="81">
        <f t="shared" si="2"/>
        <v>140.45493636862216</v>
      </c>
      <c r="K37" s="81"/>
    </row>
    <row r="38" spans="2:11">
      <c r="B38" s="5"/>
      <c r="C38" s="5">
        <v>32</v>
      </c>
      <c r="D38" s="6"/>
      <c r="E38" s="6"/>
      <c r="F38" s="8" t="s">
        <v>10</v>
      </c>
      <c r="G38" s="80">
        <f>G39+G43+G48+G57</f>
        <v>54081.11</v>
      </c>
      <c r="H38" s="80">
        <v>103047</v>
      </c>
      <c r="I38" s="80">
        <f>I39+I43+I48+I57</f>
        <v>65717.669999999984</v>
      </c>
      <c r="J38" s="81">
        <f t="shared" si="2"/>
        <v>121.51686605544892</v>
      </c>
      <c r="K38" s="81">
        <f t="shared" si="3"/>
        <v>63.774462138635755</v>
      </c>
    </row>
    <row r="39" spans="2:11" ht="25.5">
      <c r="B39" s="5"/>
      <c r="C39" s="5"/>
      <c r="D39" s="6">
        <v>321</v>
      </c>
      <c r="E39" s="5"/>
      <c r="F39" s="8" t="s">
        <v>18</v>
      </c>
      <c r="G39" s="80">
        <f>SUM(G40:G42)</f>
        <v>8189.3899999999994</v>
      </c>
      <c r="H39" s="80"/>
      <c r="I39" s="80">
        <f>SUM(I40:I42)</f>
        <v>10989.4</v>
      </c>
      <c r="J39" s="81">
        <f t="shared" si="2"/>
        <v>134.1907028484417</v>
      </c>
      <c r="K39" s="81"/>
    </row>
    <row r="40" spans="2:11">
      <c r="B40" s="5"/>
      <c r="C40" s="15"/>
      <c r="D40" s="6"/>
      <c r="E40" s="5">
        <v>3211</v>
      </c>
      <c r="F40" s="8" t="s">
        <v>19</v>
      </c>
      <c r="G40" s="80">
        <v>483.86</v>
      </c>
      <c r="H40" s="80"/>
      <c r="I40" s="80">
        <v>632.4</v>
      </c>
      <c r="J40" s="81">
        <f t="shared" si="2"/>
        <v>130.69896250981688</v>
      </c>
      <c r="K40" s="81"/>
    </row>
    <row r="41" spans="2:11" ht="25.5">
      <c r="B41" s="5"/>
      <c r="C41" s="15"/>
      <c r="D41" s="6"/>
      <c r="E41" s="6">
        <v>3212</v>
      </c>
      <c r="F41" s="8" t="s">
        <v>52</v>
      </c>
      <c r="G41" s="80">
        <v>6209.18</v>
      </c>
      <c r="H41" s="80"/>
      <c r="I41" s="80">
        <v>6999.55</v>
      </c>
      <c r="J41" s="81">
        <f t="shared" si="2"/>
        <v>112.72905601061653</v>
      </c>
      <c r="K41" s="81"/>
    </row>
    <row r="42" spans="2:11" ht="25.5">
      <c r="B42" s="5"/>
      <c r="C42" s="5"/>
      <c r="D42" s="6"/>
      <c r="E42" s="6">
        <v>3214</v>
      </c>
      <c r="F42" s="8" t="s">
        <v>53</v>
      </c>
      <c r="G42" s="80">
        <v>1496.35</v>
      </c>
      <c r="H42" s="80"/>
      <c r="I42" s="80">
        <v>3357.45</v>
      </c>
      <c r="J42" s="81">
        <f t="shared" si="2"/>
        <v>224.37598155511745</v>
      </c>
      <c r="K42" s="81"/>
    </row>
    <row r="43" spans="2:11" ht="25.5">
      <c r="B43" s="5"/>
      <c r="C43" s="5"/>
      <c r="D43" s="6">
        <v>322</v>
      </c>
      <c r="E43" s="6"/>
      <c r="F43" s="8" t="s">
        <v>54</v>
      </c>
      <c r="G43" s="80">
        <f>SUM(G44:G47)</f>
        <v>9095.99</v>
      </c>
      <c r="H43" s="80"/>
      <c r="I43" s="80">
        <f>SUM(I44:I47)</f>
        <v>11341.630000000001</v>
      </c>
      <c r="J43" s="81">
        <f t="shared" si="2"/>
        <v>124.68824174169058</v>
      </c>
      <c r="K43" s="81"/>
    </row>
    <row r="44" spans="2:11" ht="25.5">
      <c r="B44" s="5"/>
      <c r="C44" s="5"/>
      <c r="D44" s="6"/>
      <c r="E44" s="6">
        <v>3221</v>
      </c>
      <c r="F44" s="8" t="s">
        <v>55</v>
      </c>
      <c r="G44" s="80">
        <v>1002.68</v>
      </c>
      <c r="H44" s="80"/>
      <c r="I44" s="80">
        <v>2197.88</v>
      </c>
      <c r="J44" s="81">
        <f t="shared" si="2"/>
        <v>219.20054254597679</v>
      </c>
      <c r="K44" s="81"/>
    </row>
    <row r="45" spans="2:11">
      <c r="B45" s="5"/>
      <c r="C45" s="5"/>
      <c r="D45" s="6"/>
      <c r="E45" s="6">
        <v>3222</v>
      </c>
      <c r="F45" s="8" t="s">
        <v>56</v>
      </c>
      <c r="G45" s="80">
        <v>4718.37</v>
      </c>
      <c r="H45" s="80"/>
      <c r="I45" s="80">
        <v>4936.2</v>
      </c>
      <c r="J45" s="81">
        <f t="shared" si="2"/>
        <v>104.61663667749667</v>
      </c>
      <c r="K45" s="81"/>
    </row>
    <row r="46" spans="2:11">
      <c r="B46" s="5"/>
      <c r="C46" s="5"/>
      <c r="D46" s="6"/>
      <c r="E46" s="6">
        <v>3223</v>
      </c>
      <c r="F46" s="8" t="s">
        <v>57</v>
      </c>
      <c r="G46" s="80">
        <v>3150.16</v>
      </c>
      <c r="H46" s="80"/>
      <c r="I46" s="80">
        <v>4162.96</v>
      </c>
      <c r="J46" s="81">
        <f t="shared" si="2"/>
        <v>132.15074789851943</v>
      </c>
      <c r="K46" s="81"/>
    </row>
    <row r="47" spans="2:11" ht="25.5">
      <c r="B47" s="5"/>
      <c r="C47" s="5"/>
      <c r="D47" s="6"/>
      <c r="E47" s="6">
        <v>3224</v>
      </c>
      <c r="F47" s="8" t="s">
        <v>58</v>
      </c>
      <c r="G47" s="80">
        <v>224.78</v>
      </c>
      <c r="H47" s="80"/>
      <c r="I47" s="80">
        <v>44.59</v>
      </c>
      <c r="J47" s="81">
        <f t="shared" si="2"/>
        <v>19.837174125811906</v>
      </c>
      <c r="K47" s="81"/>
    </row>
    <row r="48" spans="2:11">
      <c r="B48" s="5"/>
      <c r="C48" s="5"/>
      <c r="D48" s="6">
        <v>323</v>
      </c>
      <c r="E48" s="6"/>
      <c r="F48" s="8" t="s">
        <v>59</v>
      </c>
      <c r="G48" s="80">
        <f>SUM(G49:G56)</f>
        <v>35467.640000000007</v>
      </c>
      <c r="H48" s="80"/>
      <c r="I48" s="80">
        <f>SUM(I49:I56)</f>
        <v>41884.459999999992</v>
      </c>
      <c r="J48" s="81">
        <f t="shared" si="2"/>
        <v>118.09204108308302</v>
      </c>
      <c r="K48" s="81"/>
    </row>
    <row r="49" spans="2:11" ht="25.5">
      <c r="B49" s="5"/>
      <c r="C49" s="5"/>
      <c r="D49" s="6"/>
      <c r="E49" s="6">
        <v>3231</v>
      </c>
      <c r="F49" s="8" t="s">
        <v>60</v>
      </c>
      <c r="G49" s="80">
        <v>29970.080000000002</v>
      </c>
      <c r="H49" s="80"/>
      <c r="I49" s="80">
        <v>36308.1</v>
      </c>
      <c r="J49" s="81">
        <f t="shared" si="2"/>
        <v>121.14782476389784</v>
      </c>
      <c r="K49" s="81"/>
    </row>
    <row r="50" spans="2:11" ht="25.5">
      <c r="B50" s="5"/>
      <c r="C50" s="5"/>
      <c r="D50" s="6"/>
      <c r="E50" s="6">
        <v>3232</v>
      </c>
      <c r="F50" s="8" t="s">
        <v>61</v>
      </c>
      <c r="G50" s="80">
        <v>1121.5999999999999</v>
      </c>
      <c r="H50" s="80"/>
      <c r="I50" s="80">
        <v>472.5</v>
      </c>
      <c r="J50" s="81">
        <f t="shared" si="2"/>
        <v>42.127318116975751</v>
      </c>
      <c r="K50" s="81"/>
    </row>
    <row r="51" spans="2:11">
      <c r="B51" s="5"/>
      <c r="C51" s="5"/>
      <c r="D51" s="6"/>
      <c r="E51" s="6">
        <v>3234</v>
      </c>
      <c r="F51" s="8" t="s">
        <v>62</v>
      </c>
      <c r="G51" s="80">
        <v>717.23</v>
      </c>
      <c r="H51" s="80"/>
      <c r="I51" s="80">
        <v>715.17</v>
      </c>
      <c r="J51" s="81">
        <f t="shared" si="2"/>
        <v>99.71278390474464</v>
      </c>
      <c r="K51" s="81"/>
    </row>
    <row r="52" spans="2:11">
      <c r="B52" s="5"/>
      <c r="C52" s="5"/>
      <c r="D52" s="6"/>
      <c r="E52" s="6">
        <v>3235</v>
      </c>
      <c r="F52" s="8" t="s">
        <v>182</v>
      </c>
      <c r="G52" s="80">
        <v>0</v>
      </c>
      <c r="H52" s="80"/>
      <c r="I52" s="80">
        <v>977.17</v>
      </c>
      <c r="J52" s="81"/>
      <c r="K52" s="81"/>
    </row>
    <row r="53" spans="2:11" ht="25.5">
      <c r="B53" s="5"/>
      <c r="C53" s="5"/>
      <c r="D53" s="6"/>
      <c r="E53" s="6">
        <v>3236</v>
      </c>
      <c r="F53" s="8" t="s">
        <v>63</v>
      </c>
      <c r="G53" s="80">
        <v>1120</v>
      </c>
      <c r="H53" s="80"/>
      <c r="I53" s="80">
        <v>0</v>
      </c>
      <c r="J53" s="81">
        <f t="shared" si="2"/>
        <v>0</v>
      </c>
      <c r="K53" s="81"/>
    </row>
    <row r="54" spans="2:11">
      <c r="B54" s="5"/>
      <c r="C54" s="5"/>
      <c r="D54" s="6"/>
      <c r="E54" s="6">
        <v>3237</v>
      </c>
      <c r="F54" s="8" t="s">
        <v>64</v>
      </c>
      <c r="G54" s="80">
        <v>803.07</v>
      </c>
      <c r="H54" s="80"/>
      <c r="I54" s="80">
        <v>1128.74</v>
      </c>
      <c r="J54" s="81">
        <f t="shared" si="2"/>
        <v>140.5531273737034</v>
      </c>
      <c r="K54" s="81"/>
    </row>
    <row r="55" spans="2:11">
      <c r="B55" s="5"/>
      <c r="C55" s="5"/>
      <c r="D55" s="6"/>
      <c r="E55" s="6">
        <v>3238</v>
      </c>
      <c r="F55" s="8" t="s">
        <v>65</v>
      </c>
      <c r="G55" s="80">
        <v>1575.66</v>
      </c>
      <c r="H55" s="80"/>
      <c r="I55" s="80">
        <v>1752.78</v>
      </c>
      <c r="J55" s="81">
        <f t="shared" si="2"/>
        <v>111.24100376984882</v>
      </c>
      <c r="K55" s="81"/>
    </row>
    <row r="56" spans="2:11">
      <c r="B56" s="5"/>
      <c r="C56" s="5"/>
      <c r="D56" s="6"/>
      <c r="E56" s="6">
        <v>3239</v>
      </c>
      <c r="F56" s="8" t="s">
        <v>66</v>
      </c>
      <c r="G56" s="80">
        <v>160</v>
      </c>
      <c r="H56" s="80"/>
      <c r="I56" s="80">
        <v>530</v>
      </c>
      <c r="J56" s="81">
        <f t="shared" si="2"/>
        <v>331.25</v>
      </c>
      <c r="K56" s="81"/>
    </row>
    <row r="57" spans="2:11" ht="25.5">
      <c r="B57" s="5"/>
      <c r="C57" s="5"/>
      <c r="D57" s="6">
        <v>329</v>
      </c>
      <c r="E57" s="6"/>
      <c r="F57" s="8" t="s">
        <v>67</v>
      </c>
      <c r="G57" s="80">
        <f>SUM(G58:G60)</f>
        <v>1328.09</v>
      </c>
      <c r="H57" s="80"/>
      <c r="I57" s="80">
        <f>SUM(I58:I60)</f>
        <v>1502.18</v>
      </c>
      <c r="J57" s="81">
        <f t="shared" si="2"/>
        <v>113.10829838339271</v>
      </c>
      <c r="K57" s="81"/>
    </row>
    <row r="58" spans="2:11">
      <c r="B58" s="5"/>
      <c r="C58" s="5"/>
      <c r="D58" s="6"/>
      <c r="E58" s="6">
        <v>3294</v>
      </c>
      <c r="F58" s="8" t="s">
        <v>68</v>
      </c>
      <c r="G58" s="80">
        <v>133.09</v>
      </c>
      <c r="H58" s="80"/>
      <c r="I58" s="80">
        <v>95</v>
      </c>
      <c r="J58" s="81">
        <f t="shared" si="2"/>
        <v>71.380268990908405</v>
      </c>
      <c r="K58" s="81"/>
    </row>
    <row r="59" spans="2:11">
      <c r="B59" s="5"/>
      <c r="C59" s="5"/>
      <c r="D59" s="6"/>
      <c r="E59" s="6">
        <v>3295</v>
      </c>
      <c r="F59" s="8" t="s">
        <v>69</v>
      </c>
      <c r="G59" s="80">
        <v>1120</v>
      </c>
      <c r="H59" s="80"/>
      <c r="I59" s="80">
        <v>1365.18</v>
      </c>
      <c r="J59" s="81">
        <f t="shared" si="2"/>
        <v>121.89107142857142</v>
      </c>
      <c r="K59" s="81"/>
    </row>
    <row r="60" spans="2:11" ht="25.5">
      <c r="B60" s="5"/>
      <c r="C60" s="5"/>
      <c r="D60" s="6"/>
      <c r="E60" s="6">
        <v>3299</v>
      </c>
      <c r="F60" s="8" t="s">
        <v>70</v>
      </c>
      <c r="G60" s="80">
        <v>75</v>
      </c>
      <c r="H60" s="80"/>
      <c r="I60" s="80">
        <v>42</v>
      </c>
      <c r="J60" s="81">
        <f t="shared" si="2"/>
        <v>56.000000000000007</v>
      </c>
      <c r="K60" s="81"/>
    </row>
    <row r="61" spans="2:11">
      <c r="B61" s="5"/>
      <c r="C61" s="5">
        <v>34</v>
      </c>
      <c r="D61" s="6"/>
      <c r="E61" s="6"/>
      <c r="F61" s="8" t="s">
        <v>72</v>
      </c>
      <c r="G61" s="80">
        <f>G62</f>
        <v>152.53</v>
      </c>
      <c r="H61" s="80">
        <v>280</v>
      </c>
      <c r="I61" s="80">
        <f>I62</f>
        <v>246.75</v>
      </c>
      <c r="J61" s="81">
        <f t="shared" si="2"/>
        <v>161.77145479577788</v>
      </c>
      <c r="K61" s="81">
        <f t="shared" si="3"/>
        <v>88.125</v>
      </c>
    </row>
    <row r="62" spans="2:11">
      <c r="B62" s="5"/>
      <c r="C62" s="5"/>
      <c r="D62" s="6">
        <v>343</v>
      </c>
      <c r="E62" s="6"/>
      <c r="F62" s="8" t="s">
        <v>71</v>
      </c>
      <c r="G62" s="80">
        <f>G63+G64</f>
        <v>152.53</v>
      </c>
      <c r="H62" s="80"/>
      <c r="I62" s="80">
        <f>I63+I64</f>
        <v>246.75</v>
      </c>
      <c r="J62" s="81">
        <f t="shared" si="2"/>
        <v>161.77145479577788</v>
      </c>
      <c r="K62" s="81"/>
    </row>
    <row r="63" spans="2:11" ht="25.5">
      <c r="B63" s="5"/>
      <c r="C63" s="5"/>
      <c r="D63" s="44"/>
      <c r="E63" s="6">
        <v>3431</v>
      </c>
      <c r="F63" s="8" t="s">
        <v>73</v>
      </c>
      <c r="G63" s="80">
        <v>152.53</v>
      </c>
      <c r="H63" s="80"/>
      <c r="I63" s="80">
        <v>244.66</v>
      </c>
      <c r="J63" s="81">
        <f t="shared" si="2"/>
        <v>160.4012325444175</v>
      </c>
      <c r="K63" s="81"/>
    </row>
    <row r="64" spans="2:11">
      <c r="B64" s="5"/>
      <c r="C64" s="5"/>
      <c r="D64" s="44"/>
      <c r="E64" s="6">
        <v>3433</v>
      </c>
      <c r="F64" s="8" t="s">
        <v>74</v>
      </c>
      <c r="G64" s="80">
        <v>0</v>
      </c>
      <c r="H64" s="80"/>
      <c r="I64" s="80">
        <v>2.09</v>
      </c>
      <c r="J64" s="81"/>
      <c r="K64" s="81"/>
    </row>
    <row r="65" spans="2:11" ht="38.25">
      <c r="B65" s="5"/>
      <c r="C65" s="5">
        <v>37</v>
      </c>
      <c r="D65" s="6"/>
      <c r="E65" s="6"/>
      <c r="F65" s="8" t="s">
        <v>75</v>
      </c>
      <c r="G65" s="80">
        <v>0</v>
      </c>
      <c r="H65" s="80">
        <v>3500</v>
      </c>
      <c r="I65" s="80">
        <v>0</v>
      </c>
      <c r="J65" s="81"/>
      <c r="K65" s="81">
        <f t="shared" si="3"/>
        <v>0</v>
      </c>
    </row>
    <row r="66" spans="2:11">
      <c r="B66" s="5"/>
      <c r="C66" s="5">
        <v>38</v>
      </c>
      <c r="D66" s="6"/>
      <c r="E66" s="6"/>
      <c r="F66" s="8" t="s">
        <v>76</v>
      </c>
      <c r="G66" s="80">
        <v>0</v>
      </c>
      <c r="H66" s="80">
        <v>77</v>
      </c>
      <c r="I66" s="80">
        <v>0</v>
      </c>
      <c r="J66" s="81"/>
      <c r="K66" s="81">
        <f t="shared" si="3"/>
        <v>0</v>
      </c>
    </row>
    <row r="67" spans="2:11" ht="25.5">
      <c r="B67" s="7">
        <v>4</v>
      </c>
      <c r="C67" s="7"/>
      <c r="D67" s="45"/>
      <c r="E67" s="7"/>
      <c r="F67" s="14" t="s">
        <v>5</v>
      </c>
      <c r="G67" s="80">
        <f>G68</f>
        <v>0</v>
      </c>
      <c r="H67" s="80">
        <f>H68</f>
        <v>22300</v>
      </c>
      <c r="I67" s="80">
        <f>I68</f>
        <v>50</v>
      </c>
      <c r="J67" s="81"/>
      <c r="K67" s="81">
        <f t="shared" si="3"/>
        <v>0.22421524663677131</v>
      </c>
    </row>
    <row r="68" spans="2:11" ht="38.25">
      <c r="B68" s="8"/>
      <c r="C68" s="8">
        <v>42</v>
      </c>
      <c r="D68" s="46"/>
      <c r="E68" s="8"/>
      <c r="F68" s="8" t="s">
        <v>77</v>
      </c>
      <c r="G68" s="80">
        <v>0</v>
      </c>
      <c r="H68" s="80">
        <v>22300</v>
      </c>
      <c r="I68" s="80">
        <f>I69</f>
        <v>50</v>
      </c>
      <c r="J68" s="81"/>
      <c r="K68" s="81">
        <f t="shared" si="3"/>
        <v>0.22421524663677131</v>
      </c>
    </row>
    <row r="69" spans="2:11" ht="25.5">
      <c r="B69" s="8"/>
      <c r="C69" s="8"/>
      <c r="D69" s="6">
        <v>424</v>
      </c>
      <c r="E69" s="5"/>
      <c r="F69" s="8" t="s">
        <v>78</v>
      </c>
      <c r="G69" s="80">
        <v>0</v>
      </c>
      <c r="H69" s="80"/>
      <c r="I69" s="80">
        <f>I70</f>
        <v>50</v>
      </c>
      <c r="J69" s="81"/>
      <c r="K69" s="81"/>
    </row>
    <row r="70" spans="2:11">
      <c r="B70" s="8"/>
      <c r="C70" s="8"/>
      <c r="D70" s="5"/>
      <c r="E70" s="5">
        <v>4241</v>
      </c>
      <c r="F70" s="8" t="s">
        <v>79</v>
      </c>
      <c r="G70" s="80">
        <v>0</v>
      </c>
      <c r="H70" s="80"/>
      <c r="I70" s="80">
        <v>50</v>
      </c>
      <c r="J70" s="81"/>
      <c r="K70" s="81"/>
    </row>
  </sheetData>
  <protectedRanges>
    <protectedRange sqref="F41:F43" name="Range1"/>
    <protectedRange sqref="F44:F48" name="Range1_1"/>
    <protectedRange sqref="F49" name="Range1_2"/>
    <protectedRange sqref="F50" name="Range1_3"/>
    <protectedRange sqref="F51:F52" name="Range1_4"/>
    <protectedRange sqref="F53" name="Range1_5"/>
    <protectedRange sqref="F54" name="Range1_6"/>
    <protectedRange sqref="F55" name="Range1_7"/>
    <protectedRange sqref="F56:F57 F61:F62" name="Range1_8"/>
    <protectedRange sqref="F58:F60" name="Range1_9"/>
    <protectedRange sqref="F63" name="Range1_10"/>
    <protectedRange sqref="F64:F65" name="Range1_11"/>
    <protectedRange sqref="F66" name="Range1_13"/>
  </protectedRanges>
  <mergeCells count="7">
    <mergeCell ref="B8:F8"/>
    <mergeCell ref="B9:F9"/>
    <mergeCell ref="B26:F26"/>
    <mergeCell ref="B27:F27"/>
    <mergeCell ref="B2:K2"/>
    <mergeCell ref="B4:K4"/>
    <mergeCell ref="B6:K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7"/>
  <sheetViews>
    <sheetView tabSelected="1" topLeftCell="A28" workbookViewId="0">
      <selection activeCell="E21" sqref="E21"/>
    </sheetView>
  </sheetViews>
  <sheetFormatPr defaultRowHeight="15"/>
  <cols>
    <col min="2" max="2" width="37.7109375" customWidth="1"/>
    <col min="3" max="3" width="16.140625" customWidth="1"/>
    <col min="4" max="4" width="18.140625" customWidth="1"/>
    <col min="5" max="5" width="14.28515625" customWidth="1"/>
    <col min="6" max="6" width="15.7109375" customWidth="1"/>
    <col min="7" max="7" width="13.7109375" customWidth="1"/>
  </cols>
  <sheetData>
    <row r="1" spans="2:7" ht="18">
      <c r="B1" s="2"/>
      <c r="C1" s="2"/>
      <c r="D1" s="2"/>
      <c r="E1" s="3"/>
      <c r="F1" s="3"/>
      <c r="G1" s="3"/>
    </row>
    <row r="2" spans="2:7" ht="15.75" customHeight="1">
      <c r="B2" s="114" t="s">
        <v>25</v>
      </c>
      <c r="C2" s="114"/>
      <c r="D2" s="114"/>
      <c r="E2" s="114"/>
      <c r="F2" s="114"/>
      <c r="G2" s="114"/>
    </row>
    <row r="3" spans="2:7" ht="18">
      <c r="B3" s="2"/>
      <c r="C3" s="2"/>
      <c r="D3" s="2"/>
      <c r="E3" s="3"/>
      <c r="F3" s="3"/>
      <c r="G3" s="3"/>
    </row>
    <row r="4" spans="2:7" ht="51">
      <c r="B4" s="25" t="s">
        <v>6</v>
      </c>
      <c r="C4" s="63" t="s">
        <v>155</v>
      </c>
      <c r="D4" s="25" t="s">
        <v>163</v>
      </c>
      <c r="E4" s="25" t="s">
        <v>164</v>
      </c>
      <c r="F4" s="25" t="s">
        <v>11</v>
      </c>
      <c r="G4" s="25" t="s">
        <v>11</v>
      </c>
    </row>
    <row r="5" spans="2:7">
      <c r="B5" s="25">
        <v>1</v>
      </c>
      <c r="C5" s="25">
        <v>2</v>
      </c>
      <c r="D5" s="25">
        <v>3</v>
      </c>
      <c r="E5" s="25">
        <v>4</v>
      </c>
      <c r="F5" s="25" t="s">
        <v>119</v>
      </c>
      <c r="G5" s="25" t="s">
        <v>120</v>
      </c>
    </row>
    <row r="6" spans="2:7">
      <c r="B6" s="47" t="s">
        <v>24</v>
      </c>
      <c r="C6" s="85">
        <f>C7+C9+C11+C13+C16</f>
        <v>346554.83</v>
      </c>
      <c r="D6" s="80">
        <f>D7+D9+D11+D13+D16</f>
        <v>782450</v>
      </c>
      <c r="E6" s="80">
        <f>E7+E11+E13+E16</f>
        <v>421206.69999999995</v>
      </c>
      <c r="F6" s="82">
        <f>E6/C6*100</f>
        <v>121.5411425660984</v>
      </c>
      <c r="G6" s="82">
        <f>E6/D6*100</f>
        <v>53.831771998210741</v>
      </c>
    </row>
    <row r="7" spans="2:7">
      <c r="B7" s="4" t="s">
        <v>22</v>
      </c>
      <c r="C7" s="85">
        <f>C8</f>
        <v>1855.32</v>
      </c>
      <c r="D7" s="80">
        <f>D8</f>
        <v>16733</v>
      </c>
      <c r="E7" s="80">
        <f>E8</f>
        <v>5198.1000000000004</v>
      </c>
      <c r="F7" s="82">
        <f t="shared" ref="F7:F28" si="0">E7/C7*100</f>
        <v>280.17269258133371</v>
      </c>
      <c r="G7" s="82">
        <f t="shared" ref="G7:G31" si="1">E7/D7*100</f>
        <v>31.064961453415407</v>
      </c>
    </row>
    <row r="8" spans="2:7">
      <c r="B8" s="21" t="s">
        <v>21</v>
      </c>
      <c r="C8" s="85">
        <v>1855.32</v>
      </c>
      <c r="D8" s="80">
        <v>16733</v>
      </c>
      <c r="E8" s="80">
        <v>5198.1000000000004</v>
      </c>
      <c r="F8" s="82">
        <f t="shared" si="0"/>
        <v>280.17269258133371</v>
      </c>
      <c r="G8" s="82">
        <f t="shared" si="1"/>
        <v>31.064961453415407</v>
      </c>
    </row>
    <row r="9" spans="2:7">
      <c r="B9" s="4" t="s">
        <v>20</v>
      </c>
      <c r="C9" s="85">
        <f>C10</f>
        <v>0.01</v>
      </c>
      <c r="D9" s="80">
        <f>D10</f>
        <v>300</v>
      </c>
      <c r="E9" s="80">
        <f>E10</f>
        <v>0.01</v>
      </c>
      <c r="F9" s="82">
        <f t="shared" si="0"/>
        <v>100</v>
      </c>
      <c r="G9" s="82">
        <f t="shared" si="1"/>
        <v>3.3333333333333335E-3</v>
      </c>
    </row>
    <row r="10" spans="2:7" ht="20.25" customHeight="1">
      <c r="B10" s="21" t="s">
        <v>130</v>
      </c>
      <c r="C10" s="85">
        <v>0.01</v>
      </c>
      <c r="D10" s="80">
        <v>300</v>
      </c>
      <c r="E10" s="80">
        <v>0.01</v>
      </c>
      <c r="F10" s="82">
        <f t="shared" si="0"/>
        <v>100</v>
      </c>
      <c r="G10" s="82">
        <f t="shared" si="1"/>
        <v>3.3333333333333335E-3</v>
      </c>
    </row>
    <row r="11" spans="2:7" ht="20.25" customHeight="1">
      <c r="B11" s="4" t="s">
        <v>121</v>
      </c>
      <c r="C11" s="85">
        <f>C12</f>
        <v>40689.74</v>
      </c>
      <c r="D11" s="80">
        <f>D12</f>
        <v>87560</v>
      </c>
      <c r="E11" s="80">
        <f>E12</f>
        <v>48961.49</v>
      </c>
      <c r="F11" s="82">
        <f t="shared" si="0"/>
        <v>120.32883473819199</v>
      </c>
      <c r="G11" s="82">
        <f t="shared" si="1"/>
        <v>55.917645043398814</v>
      </c>
    </row>
    <row r="12" spans="2:7" ht="20.25" customHeight="1">
      <c r="B12" s="22" t="s">
        <v>81</v>
      </c>
      <c r="C12" s="85">
        <v>40689.74</v>
      </c>
      <c r="D12" s="80">
        <v>87560</v>
      </c>
      <c r="E12" s="80">
        <v>48961.49</v>
      </c>
      <c r="F12" s="82">
        <f t="shared" si="0"/>
        <v>120.32883473819199</v>
      </c>
      <c r="G12" s="82">
        <f t="shared" si="1"/>
        <v>55.917645043398814</v>
      </c>
    </row>
    <row r="13" spans="2:7" ht="20.25" customHeight="1">
      <c r="B13" s="4" t="s">
        <v>84</v>
      </c>
      <c r="C13" s="85">
        <f>C14+C15</f>
        <v>303584.76</v>
      </c>
      <c r="D13" s="80">
        <f>D14+D15</f>
        <v>677357</v>
      </c>
      <c r="E13" s="80">
        <f>E14+E15</f>
        <v>366347.11</v>
      </c>
      <c r="F13" s="82">
        <f t="shared" si="0"/>
        <v>120.67374857683897</v>
      </c>
      <c r="G13" s="82">
        <f t="shared" si="1"/>
        <v>54.08478985232307</v>
      </c>
    </row>
    <row r="14" spans="2:7" ht="20.25" customHeight="1">
      <c r="B14" s="21" t="s">
        <v>127</v>
      </c>
      <c r="C14" s="85">
        <v>2106.58</v>
      </c>
      <c r="D14" s="80">
        <v>9046</v>
      </c>
      <c r="E14" s="80">
        <v>4351.9399999999996</v>
      </c>
      <c r="F14" s="82">
        <f t="shared" si="0"/>
        <v>206.58792925025392</v>
      </c>
      <c r="G14" s="82">
        <f t="shared" si="1"/>
        <v>48.108998452354626</v>
      </c>
    </row>
    <row r="15" spans="2:7" ht="20.25" customHeight="1">
      <c r="B15" s="21" t="s">
        <v>82</v>
      </c>
      <c r="C15" s="85">
        <v>301478.18</v>
      </c>
      <c r="D15" s="80">
        <v>668311</v>
      </c>
      <c r="E15" s="80">
        <v>361995.17</v>
      </c>
      <c r="F15" s="82">
        <f t="shared" si="0"/>
        <v>120.0734228924959</v>
      </c>
      <c r="G15" s="82">
        <f t="shared" si="1"/>
        <v>54.165675860490104</v>
      </c>
    </row>
    <row r="16" spans="2:7" ht="20.25" customHeight="1">
      <c r="B16" s="4" t="s">
        <v>85</v>
      </c>
      <c r="C16" s="85">
        <f>C17</f>
        <v>425</v>
      </c>
      <c r="D16" s="80">
        <f>D17</f>
        <v>500</v>
      </c>
      <c r="E16" s="80">
        <f>E17</f>
        <v>700</v>
      </c>
      <c r="F16" s="82">
        <f t="shared" si="0"/>
        <v>164.70588235294116</v>
      </c>
      <c r="G16" s="82">
        <f t="shared" si="1"/>
        <v>140</v>
      </c>
    </row>
    <row r="17" spans="2:7" ht="20.25" customHeight="1">
      <c r="B17" s="9" t="s">
        <v>83</v>
      </c>
      <c r="C17" s="85">
        <v>425</v>
      </c>
      <c r="D17" s="80">
        <v>500</v>
      </c>
      <c r="E17" s="80">
        <v>700</v>
      </c>
      <c r="F17" s="82">
        <f t="shared" si="0"/>
        <v>164.70588235294116</v>
      </c>
      <c r="G17" s="82">
        <f t="shared" si="1"/>
        <v>140</v>
      </c>
    </row>
    <row r="18" spans="2:7" ht="15.75" customHeight="1">
      <c r="B18" s="47" t="s">
        <v>23</v>
      </c>
      <c r="C18" s="85">
        <f>C19+C21+C24+C26+C30</f>
        <v>345659.15</v>
      </c>
      <c r="D18" s="80">
        <f>D19+D21+D24+D26+D30</f>
        <v>782450</v>
      </c>
      <c r="E18" s="80">
        <f>E19+E21+E24+E26+E30</f>
        <v>478035.46</v>
      </c>
      <c r="F18" s="82">
        <f t="shared" si="0"/>
        <v>138.29677588456721</v>
      </c>
      <c r="G18" s="82">
        <f t="shared" si="1"/>
        <v>61.094697424755573</v>
      </c>
    </row>
    <row r="19" spans="2:7" ht="15.75" customHeight="1">
      <c r="B19" s="4" t="s">
        <v>22</v>
      </c>
      <c r="C19" s="85">
        <f>C20</f>
        <v>1855.32</v>
      </c>
      <c r="D19" s="80">
        <f>D20</f>
        <v>16733</v>
      </c>
      <c r="E19" s="80">
        <f>E20</f>
        <v>5198.1000000000004</v>
      </c>
      <c r="F19" s="82">
        <f t="shared" si="0"/>
        <v>280.17269258133371</v>
      </c>
      <c r="G19" s="82">
        <f t="shared" si="1"/>
        <v>31.064961453415407</v>
      </c>
    </row>
    <row r="20" spans="2:7" ht="15.75" customHeight="1">
      <c r="B20" s="21" t="s">
        <v>21</v>
      </c>
      <c r="C20" s="85">
        <v>1855.32</v>
      </c>
      <c r="D20" s="80">
        <v>16733</v>
      </c>
      <c r="E20" s="80">
        <v>5198.1000000000004</v>
      </c>
      <c r="F20" s="82">
        <f t="shared" si="0"/>
        <v>280.17269258133371</v>
      </c>
      <c r="G20" s="82">
        <f t="shared" si="1"/>
        <v>31.064961453415407</v>
      </c>
    </row>
    <row r="21" spans="2:7">
      <c r="B21" s="4" t="s">
        <v>20</v>
      </c>
      <c r="C21" s="85">
        <f>C22</f>
        <v>0</v>
      </c>
      <c r="D21" s="80">
        <f>D22</f>
        <v>300</v>
      </c>
      <c r="E21" s="80">
        <f>E23</f>
        <v>27.09</v>
      </c>
      <c r="F21" s="82"/>
      <c r="G21" s="82">
        <f t="shared" si="1"/>
        <v>9.0300000000000011</v>
      </c>
    </row>
    <row r="22" spans="2:7">
      <c r="B22" s="21" t="s">
        <v>130</v>
      </c>
      <c r="C22" s="85">
        <v>0</v>
      </c>
      <c r="D22" s="80">
        <v>300</v>
      </c>
      <c r="E22" s="80">
        <v>0</v>
      </c>
      <c r="F22" s="82"/>
      <c r="G22" s="82">
        <f t="shared" si="1"/>
        <v>0</v>
      </c>
    </row>
    <row r="23" spans="2:7">
      <c r="B23" s="21" t="s">
        <v>183</v>
      </c>
      <c r="C23" s="85">
        <v>0</v>
      </c>
      <c r="D23" s="80">
        <v>0</v>
      </c>
      <c r="E23" s="80">
        <v>27.09</v>
      </c>
      <c r="F23" s="82"/>
      <c r="G23" s="82"/>
    </row>
    <row r="24" spans="2:7">
      <c r="B24" s="4" t="s">
        <v>121</v>
      </c>
      <c r="C24" s="85">
        <f>C25</f>
        <v>40689.74</v>
      </c>
      <c r="D24" s="80">
        <f>D25</f>
        <v>87560</v>
      </c>
      <c r="E24" s="80">
        <f>E25</f>
        <v>48961.49</v>
      </c>
      <c r="F24" s="82">
        <f t="shared" si="0"/>
        <v>120.32883473819199</v>
      </c>
      <c r="G24" s="82">
        <f t="shared" si="1"/>
        <v>55.917645043398814</v>
      </c>
    </row>
    <row r="25" spans="2:7">
      <c r="B25" s="22" t="s">
        <v>81</v>
      </c>
      <c r="C25" s="85">
        <v>40689.74</v>
      </c>
      <c r="D25" s="80">
        <v>87560</v>
      </c>
      <c r="E25" s="80">
        <v>48961.49</v>
      </c>
      <c r="F25" s="82">
        <f t="shared" si="0"/>
        <v>120.32883473819199</v>
      </c>
      <c r="G25" s="82">
        <f t="shared" si="1"/>
        <v>55.917645043398814</v>
      </c>
    </row>
    <row r="26" spans="2:7">
      <c r="B26" s="4" t="s">
        <v>84</v>
      </c>
      <c r="C26" s="85">
        <f>C27+C28</f>
        <v>303114.09000000003</v>
      </c>
      <c r="D26" s="80">
        <f>D27+D28+D29</f>
        <v>677357</v>
      </c>
      <c r="E26" s="80">
        <f>E27+E28+E29</f>
        <v>423754.19</v>
      </c>
      <c r="F26" s="82">
        <f t="shared" si="0"/>
        <v>139.80022835626016</v>
      </c>
      <c r="G26" s="82">
        <f t="shared" si="1"/>
        <v>62.559948446683208</v>
      </c>
    </row>
    <row r="27" spans="2:7">
      <c r="B27" s="21" t="s">
        <v>127</v>
      </c>
      <c r="C27" s="85">
        <v>2106.58</v>
      </c>
      <c r="D27" s="80">
        <v>9046</v>
      </c>
      <c r="E27" s="80">
        <v>4351.9399999999996</v>
      </c>
      <c r="F27" s="82">
        <f t="shared" si="0"/>
        <v>206.58792925025392</v>
      </c>
      <c r="G27" s="82">
        <f t="shared" si="1"/>
        <v>48.108998452354626</v>
      </c>
    </row>
    <row r="28" spans="2:7">
      <c r="B28" s="21" t="s">
        <v>82</v>
      </c>
      <c r="C28" s="85">
        <v>301007.51</v>
      </c>
      <c r="D28" s="80">
        <v>668311</v>
      </c>
      <c r="E28" s="80">
        <v>419402.25</v>
      </c>
      <c r="F28" s="82">
        <f t="shared" si="0"/>
        <v>139.33281930407651</v>
      </c>
      <c r="G28" s="82">
        <f t="shared" si="1"/>
        <v>62.755550933622217</v>
      </c>
    </row>
    <row r="29" spans="2:7" ht="25.5">
      <c r="B29" s="21" t="s">
        <v>128</v>
      </c>
      <c r="C29" s="85">
        <v>0</v>
      </c>
      <c r="D29" s="80">
        <v>0</v>
      </c>
      <c r="E29" s="80">
        <v>0</v>
      </c>
      <c r="F29" s="82"/>
      <c r="G29" s="82"/>
    </row>
    <row r="30" spans="2:7">
      <c r="B30" s="4" t="s">
        <v>85</v>
      </c>
      <c r="C30" s="85">
        <v>0</v>
      </c>
      <c r="D30" s="80">
        <f>D31+D32</f>
        <v>500</v>
      </c>
      <c r="E30" s="80">
        <f>E31+E32</f>
        <v>94.59</v>
      </c>
      <c r="F30" s="82"/>
      <c r="G30" s="82">
        <f t="shared" si="1"/>
        <v>18.918000000000003</v>
      </c>
    </row>
    <row r="31" spans="2:7">
      <c r="B31" s="21" t="s">
        <v>131</v>
      </c>
      <c r="C31" s="85">
        <v>0</v>
      </c>
      <c r="D31" s="80">
        <v>500</v>
      </c>
      <c r="E31" s="80">
        <v>0</v>
      </c>
      <c r="F31" s="82"/>
      <c r="G31" s="82">
        <f t="shared" si="1"/>
        <v>0</v>
      </c>
    </row>
    <row r="32" spans="2:7">
      <c r="B32" s="21" t="s">
        <v>129</v>
      </c>
      <c r="C32" s="85">
        <v>0</v>
      </c>
      <c r="D32" s="80">
        <v>0</v>
      </c>
      <c r="E32" s="80">
        <v>94.59</v>
      </c>
      <c r="F32" s="82"/>
      <c r="G32" s="82"/>
    </row>
    <row r="33" spans="3:7">
      <c r="F33" s="65"/>
      <c r="G33" s="65"/>
    </row>
    <row r="37" spans="3:7">
      <c r="C37" s="64"/>
      <c r="D37" s="64"/>
    </row>
  </sheetData>
  <mergeCells count="1">
    <mergeCell ref="B2:G2"/>
  </mergeCells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8"/>
  <sheetViews>
    <sheetView workbookViewId="0">
      <selection activeCell="E8" sqref="E8"/>
    </sheetView>
  </sheetViews>
  <sheetFormatPr defaultRowHeight="15"/>
  <cols>
    <col min="2" max="2" width="37.7109375" customWidth="1"/>
    <col min="3" max="3" width="16" customWidth="1"/>
    <col min="4" max="4" width="19.7109375" customWidth="1"/>
    <col min="5" max="5" width="20" customWidth="1"/>
    <col min="6" max="7" width="15.7109375" customWidth="1"/>
  </cols>
  <sheetData>
    <row r="1" spans="2:7" ht="18">
      <c r="B1" s="2"/>
      <c r="C1" s="2"/>
      <c r="D1" s="2"/>
      <c r="E1" s="3"/>
      <c r="F1" s="3"/>
      <c r="G1" s="3"/>
    </row>
    <row r="2" spans="2:7" ht="15.75" customHeight="1">
      <c r="B2" s="114" t="s">
        <v>26</v>
      </c>
      <c r="C2" s="114"/>
      <c r="D2" s="114"/>
      <c r="E2" s="114"/>
      <c r="F2" s="114"/>
      <c r="G2" s="114"/>
    </row>
    <row r="3" spans="2:7" ht="18">
      <c r="B3" s="2"/>
      <c r="C3" s="2"/>
      <c r="D3" s="2"/>
      <c r="E3" s="3"/>
      <c r="F3" s="3"/>
      <c r="G3" s="3"/>
    </row>
    <row r="4" spans="2:7" ht="38.25">
      <c r="B4" s="25" t="s">
        <v>6</v>
      </c>
      <c r="C4" s="63" t="s">
        <v>155</v>
      </c>
      <c r="D4" s="25" t="s">
        <v>163</v>
      </c>
      <c r="E4" s="25" t="s">
        <v>164</v>
      </c>
      <c r="F4" s="25" t="s">
        <v>11</v>
      </c>
      <c r="G4" s="25" t="s">
        <v>11</v>
      </c>
    </row>
    <row r="5" spans="2:7">
      <c r="B5" s="25">
        <v>1</v>
      </c>
      <c r="C5" s="25">
        <v>2</v>
      </c>
      <c r="D5" s="25">
        <v>3</v>
      </c>
      <c r="E5" s="25">
        <v>4</v>
      </c>
      <c r="F5" s="25" t="s">
        <v>119</v>
      </c>
      <c r="G5" s="25" t="s">
        <v>120</v>
      </c>
    </row>
    <row r="6" spans="2:7" ht="15.75" customHeight="1">
      <c r="B6" s="4" t="s">
        <v>23</v>
      </c>
      <c r="C6" s="80">
        <f t="shared" ref="C6:E7" si="0">C7</f>
        <v>345659.15</v>
      </c>
      <c r="D6" s="80">
        <f t="shared" si="0"/>
        <v>782450</v>
      </c>
      <c r="E6" s="80">
        <f t="shared" si="0"/>
        <v>478035.46</v>
      </c>
      <c r="F6" s="81">
        <f>E6/C6*100</f>
        <v>138.29677588456721</v>
      </c>
      <c r="G6" s="81">
        <f>E6/D6*100</f>
        <v>61.094697424755573</v>
      </c>
    </row>
    <row r="7" spans="2:7" ht="15.75" customHeight="1">
      <c r="B7" s="4" t="s">
        <v>86</v>
      </c>
      <c r="C7" s="80">
        <f t="shared" si="0"/>
        <v>345659.15</v>
      </c>
      <c r="D7" s="80">
        <f t="shared" si="0"/>
        <v>782450</v>
      </c>
      <c r="E7" s="80">
        <f t="shared" si="0"/>
        <v>478035.46</v>
      </c>
      <c r="F7" s="81">
        <f t="shared" ref="F7:F8" si="1">E7/C7*100</f>
        <v>138.29677588456721</v>
      </c>
      <c r="G7" s="81">
        <f t="shared" ref="G7:G8" si="2">E7/D7*100</f>
        <v>61.094697424755573</v>
      </c>
    </row>
    <row r="8" spans="2:7" ht="25.5">
      <c r="B8" s="46" t="s">
        <v>87</v>
      </c>
      <c r="C8" s="80">
        <v>345659.15</v>
      </c>
      <c r="D8" s="80">
        <v>782450</v>
      </c>
      <c r="E8" s="80">
        <v>478035.46</v>
      </c>
      <c r="F8" s="81">
        <f t="shared" si="1"/>
        <v>138.29677588456721</v>
      </c>
      <c r="G8" s="81">
        <f t="shared" si="2"/>
        <v>61.094697424755573</v>
      </c>
    </row>
  </sheetData>
  <mergeCells count="1">
    <mergeCell ref="B2:G2"/>
  </mergeCell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112"/>
  <sheetViews>
    <sheetView workbookViewId="0">
      <pane ySplit="390" topLeftCell="A87" activePane="bottomLeft"/>
      <selection activeCell="G43" sqref="G43"/>
      <selection pane="bottomLeft" activeCell="G97" sqref="G97"/>
    </sheetView>
  </sheetViews>
  <sheetFormatPr defaultRowHeight="15"/>
  <cols>
    <col min="2" max="2" width="7.42578125" bestFit="1" customWidth="1"/>
    <col min="3" max="3" width="9.7109375" customWidth="1"/>
    <col min="4" max="4" width="3.140625" customWidth="1"/>
    <col min="5" max="5" width="42.7109375" customWidth="1"/>
    <col min="6" max="6" width="13.28515625" customWidth="1"/>
    <col min="7" max="7" width="13.140625" customWidth="1"/>
    <col min="8" max="8" width="15.7109375" customWidth="1"/>
  </cols>
  <sheetData>
    <row r="1" spans="2:8" ht="18">
      <c r="B1" s="2"/>
      <c r="C1" s="2"/>
      <c r="D1" s="2"/>
      <c r="E1" s="2"/>
      <c r="F1" s="2"/>
      <c r="G1" s="2"/>
      <c r="H1" s="3"/>
    </row>
    <row r="2" spans="2:8" ht="18" customHeight="1">
      <c r="B2" s="114" t="s">
        <v>8</v>
      </c>
      <c r="C2" s="139"/>
      <c r="D2" s="139"/>
      <c r="E2" s="139"/>
      <c r="F2" s="139"/>
      <c r="G2" s="139"/>
      <c r="H2" s="139"/>
    </row>
    <row r="3" spans="2:8" ht="18">
      <c r="B3" s="2"/>
      <c r="C3" s="2"/>
      <c r="D3" s="2"/>
      <c r="E3" s="2"/>
      <c r="F3" s="2"/>
      <c r="G3" s="2"/>
      <c r="H3" s="3"/>
    </row>
    <row r="4" spans="2:8" ht="15.75">
      <c r="B4" s="140" t="s">
        <v>41</v>
      </c>
      <c r="C4" s="140"/>
      <c r="D4" s="140"/>
      <c r="E4" s="140"/>
      <c r="F4" s="140"/>
      <c r="G4" s="140"/>
      <c r="H4" s="140"/>
    </row>
    <row r="5" spans="2:8" ht="18">
      <c r="B5" s="2"/>
      <c r="C5" s="2"/>
      <c r="D5" s="2"/>
      <c r="E5" s="2"/>
      <c r="F5" s="2"/>
      <c r="G5" s="2"/>
      <c r="H5" s="3"/>
    </row>
    <row r="6" spans="2:8" ht="25.5">
      <c r="B6" s="111" t="s">
        <v>6</v>
      </c>
      <c r="C6" s="112"/>
      <c r="D6" s="112"/>
      <c r="E6" s="113"/>
      <c r="F6" s="25" t="s">
        <v>165</v>
      </c>
      <c r="G6" s="25" t="s">
        <v>166</v>
      </c>
      <c r="H6" s="25" t="s">
        <v>11</v>
      </c>
    </row>
    <row r="7" spans="2:8" s="19" customFormat="1" ht="15.75" customHeight="1">
      <c r="B7" s="141">
        <v>1</v>
      </c>
      <c r="C7" s="142"/>
      <c r="D7" s="142"/>
      <c r="E7" s="143"/>
      <c r="F7" s="26">
        <v>2</v>
      </c>
      <c r="G7" s="26">
        <v>3</v>
      </c>
      <c r="H7" s="26" t="s">
        <v>134</v>
      </c>
    </row>
    <row r="8" spans="2:8" s="19" customFormat="1" ht="15.75" customHeight="1">
      <c r="B8" s="144" t="s">
        <v>167</v>
      </c>
      <c r="C8" s="145"/>
      <c r="D8" s="146"/>
      <c r="E8" s="72" t="s">
        <v>168</v>
      </c>
      <c r="F8" s="66">
        <f>F19+F37+F80</f>
        <v>782450</v>
      </c>
      <c r="G8" s="66">
        <f>G19+G37+G80</f>
        <v>478035.46</v>
      </c>
      <c r="H8" s="83">
        <f>G8/F8*100</f>
        <v>61.094697424755573</v>
      </c>
    </row>
    <row r="9" spans="2:8" s="19" customFormat="1" ht="15.75" customHeight="1">
      <c r="B9" s="147"/>
      <c r="C9" s="148"/>
      <c r="D9" s="149"/>
      <c r="E9" s="73" t="s">
        <v>169</v>
      </c>
      <c r="F9" s="66">
        <f>SUM(F10:F18)</f>
        <v>782450</v>
      </c>
      <c r="G9" s="66">
        <f>SUM(G10:G18)</f>
        <v>478035.46</v>
      </c>
      <c r="H9" s="83">
        <f t="shared" ref="H9:H17" si="0">G9/F9*100</f>
        <v>61.094697424755573</v>
      </c>
    </row>
    <row r="10" spans="2:8" s="19" customFormat="1" ht="15.75" customHeight="1">
      <c r="B10" s="124" t="s">
        <v>170</v>
      </c>
      <c r="C10" s="125"/>
      <c r="D10" s="126"/>
      <c r="E10" s="71" t="s">
        <v>92</v>
      </c>
      <c r="F10" s="66">
        <v>16733</v>
      </c>
      <c r="G10" s="66">
        <v>5198.1000000000004</v>
      </c>
      <c r="H10" s="83">
        <f t="shared" si="0"/>
        <v>31.064961453415407</v>
      </c>
    </row>
    <row r="11" spans="2:8" s="19" customFormat="1" ht="15.75" customHeight="1">
      <c r="B11" s="124" t="s">
        <v>171</v>
      </c>
      <c r="C11" s="125"/>
      <c r="D11" s="126"/>
      <c r="E11" s="71" t="s">
        <v>159</v>
      </c>
      <c r="F11" s="66">
        <v>300</v>
      </c>
      <c r="G11" s="66">
        <v>0</v>
      </c>
      <c r="H11" s="83">
        <f t="shared" si="0"/>
        <v>0</v>
      </c>
    </row>
    <row r="12" spans="2:8" s="19" customFormat="1" ht="15.75" customHeight="1">
      <c r="B12" s="124" t="s">
        <v>171</v>
      </c>
      <c r="C12" s="125"/>
      <c r="D12" s="126"/>
      <c r="E12" s="71" t="s">
        <v>172</v>
      </c>
      <c r="F12" s="66">
        <v>0</v>
      </c>
      <c r="G12" s="66">
        <v>27.09</v>
      </c>
      <c r="H12" s="83"/>
    </row>
    <row r="13" spans="2:8" s="19" customFormat="1" ht="15.75" customHeight="1">
      <c r="B13" s="124" t="s">
        <v>173</v>
      </c>
      <c r="C13" s="125"/>
      <c r="D13" s="126"/>
      <c r="E13" s="71" t="s">
        <v>98</v>
      </c>
      <c r="F13" s="66">
        <v>87560</v>
      </c>
      <c r="G13" s="66">
        <v>48961.49</v>
      </c>
      <c r="H13" s="83">
        <f t="shared" si="0"/>
        <v>55.917645043398814</v>
      </c>
    </row>
    <row r="14" spans="2:8" s="19" customFormat="1" ht="15.75" customHeight="1">
      <c r="B14" s="124" t="s">
        <v>174</v>
      </c>
      <c r="C14" s="125"/>
      <c r="D14" s="126"/>
      <c r="E14" s="71" t="s">
        <v>94</v>
      </c>
      <c r="F14" s="66">
        <v>9046</v>
      </c>
      <c r="G14" s="66">
        <v>4351.9399999999996</v>
      </c>
      <c r="H14" s="83">
        <f t="shared" si="0"/>
        <v>48.108998452354626</v>
      </c>
    </row>
    <row r="15" spans="2:8" s="19" customFormat="1" ht="15.75" customHeight="1">
      <c r="B15" s="124" t="s">
        <v>175</v>
      </c>
      <c r="C15" s="125"/>
      <c r="D15" s="126"/>
      <c r="E15" s="71" t="s">
        <v>160</v>
      </c>
      <c r="F15" s="66">
        <v>668311</v>
      </c>
      <c r="G15" s="66">
        <v>419402.25</v>
      </c>
      <c r="H15" s="83">
        <f t="shared" si="0"/>
        <v>62.755550933622217</v>
      </c>
    </row>
    <row r="16" spans="2:8" s="19" customFormat="1" ht="15.75" customHeight="1">
      <c r="B16" s="124" t="s">
        <v>175</v>
      </c>
      <c r="C16" s="125"/>
      <c r="D16" s="126"/>
      <c r="E16" s="71" t="s">
        <v>161</v>
      </c>
      <c r="F16" s="66">
        <v>0</v>
      </c>
      <c r="G16" s="66">
        <v>0</v>
      </c>
      <c r="H16" s="83"/>
    </row>
    <row r="17" spans="2:8" s="19" customFormat="1" ht="15.75" customHeight="1">
      <c r="B17" s="124" t="s">
        <v>176</v>
      </c>
      <c r="C17" s="125"/>
      <c r="D17" s="126"/>
      <c r="E17" s="71" t="s">
        <v>177</v>
      </c>
      <c r="F17" s="66">
        <v>500</v>
      </c>
      <c r="G17" s="66">
        <v>0</v>
      </c>
      <c r="H17" s="83">
        <f t="shared" si="0"/>
        <v>0</v>
      </c>
    </row>
    <row r="18" spans="2:8" s="27" customFormat="1" ht="30" customHeight="1">
      <c r="B18" s="124" t="s">
        <v>176</v>
      </c>
      <c r="C18" s="125"/>
      <c r="D18" s="126"/>
      <c r="E18" s="71" t="s">
        <v>178</v>
      </c>
      <c r="F18" s="66">
        <v>0</v>
      </c>
      <c r="G18" s="66">
        <v>94.59</v>
      </c>
      <c r="H18" s="83"/>
    </row>
    <row r="19" spans="2:8" s="27" customFormat="1" ht="30" customHeight="1">
      <c r="B19" s="130" t="s">
        <v>89</v>
      </c>
      <c r="C19" s="131"/>
      <c r="D19" s="132"/>
      <c r="E19" s="74" t="s">
        <v>126</v>
      </c>
      <c r="F19" s="75">
        <f>F20</f>
        <v>19850</v>
      </c>
      <c r="G19" s="75">
        <f>G20</f>
        <v>9550.0399999999991</v>
      </c>
      <c r="H19" s="84">
        <f t="shared" ref="H19" si="1">G19/F19*100</f>
        <v>48.111032745591935</v>
      </c>
    </row>
    <row r="20" spans="2:8" s="27" customFormat="1" ht="30" customHeight="1">
      <c r="B20" s="103" t="s">
        <v>90</v>
      </c>
      <c r="C20" s="104"/>
      <c r="D20" s="105"/>
      <c r="E20" s="48" t="s">
        <v>135</v>
      </c>
      <c r="F20" s="66">
        <f>F21+F29</f>
        <v>19850</v>
      </c>
      <c r="G20" s="66">
        <f>G21+G29</f>
        <v>9550.0399999999991</v>
      </c>
      <c r="H20" s="83">
        <f t="shared" ref="H20:H89" si="2">G20/F20*100</f>
        <v>48.111032745591935</v>
      </c>
    </row>
    <row r="21" spans="2:8" s="27" customFormat="1" ht="30" customHeight="1">
      <c r="B21" s="133" t="s">
        <v>91</v>
      </c>
      <c r="C21" s="134"/>
      <c r="D21" s="135"/>
      <c r="E21" s="49" t="s">
        <v>92</v>
      </c>
      <c r="F21" s="66">
        <f>F22+F26</f>
        <v>10804</v>
      </c>
      <c r="G21" s="66">
        <f>G22+G26</f>
        <v>5198.0999999999995</v>
      </c>
      <c r="H21" s="83">
        <f t="shared" si="2"/>
        <v>48.112736023694922</v>
      </c>
    </row>
    <row r="22" spans="2:8" s="27" customFormat="1">
      <c r="B22" s="136">
        <v>31</v>
      </c>
      <c r="C22" s="137"/>
      <c r="D22" s="138"/>
      <c r="E22" s="42" t="s">
        <v>4</v>
      </c>
      <c r="F22" s="66">
        <v>10002</v>
      </c>
      <c r="G22" s="66">
        <f>SUM(G23:G25)</f>
        <v>5001.0199999999995</v>
      </c>
      <c r="H22" s="83">
        <f t="shared" si="2"/>
        <v>50.000199960007997</v>
      </c>
    </row>
    <row r="23" spans="2:8" s="27" customFormat="1">
      <c r="B23" s="50"/>
      <c r="C23" s="51">
        <v>3111</v>
      </c>
      <c r="D23" s="52"/>
      <c r="E23" s="42" t="s">
        <v>17</v>
      </c>
      <c r="F23" s="66"/>
      <c r="G23" s="66">
        <v>3918.96</v>
      </c>
      <c r="H23" s="83"/>
    </row>
    <row r="24" spans="2:8" s="27" customFormat="1">
      <c r="B24" s="50"/>
      <c r="C24" s="51">
        <v>3121</v>
      </c>
      <c r="D24" s="52"/>
      <c r="E24" s="42" t="s">
        <v>49</v>
      </c>
      <c r="F24" s="66"/>
      <c r="G24" s="66">
        <v>435.44</v>
      </c>
      <c r="H24" s="83"/>
    </row>
    <row r="25" spans="2:8" s="27" customFormat="1">
      <c r="B25" s="50"/>
      <c r="C25" s="51">
        <v>3132</v>
      </c>
      <c r="D25" s="52"/>
      <c r="E25" s="42" t="s">
        <v>51</v>
      </c>
      <c r="F25" s="66"/>
      <c r="G25" s="66">
        <v>646.62</v>
      </c>
      <c r="H25" s="83"/>
    </row>
    <row r="26" spans="2:8" s="27" customFormat="1">
      <c r="B26" s="136">
        <v>32</v>
      </c>
      <c r="C26" s="137"/>
      <c r="D26" s="138"/>
      <c r="E26" s="42" t="s">
        <v>10</v>
      </c>
      <c r="F26" s="66">
        <v>802</v>
      </c>
      <c r="G26" s="66">
        <f>SUM(G27:G28)</f>
        <v>197.08</v>
      </c>
      <c r="H26" s="83">
        <f t="shared" si="2"/>
        <v>24.57356608478803</v>
      </c>
    </row>
    <row r="27" spans="2:8" s="27" customFormat="1">
      <c r="B27" s="68"/>
      <c r="C27" s="69">
        <v>3211</v>
      </c>
      <c r="D27" s="70"/>
      <c r="E27" s="42" t="s">
        <v>19</v>
      </c>
      <c r="F27" s="66"/>
      <c r="G27" s="66">
        <v>23.68</v>
      </c>
      <c r="H27" s="83"/>
    </row>
    <row r="28" spans="2:8" s="27" customFormat="1" ht="25.5">
      <c r="B28" s="50"/>
      <c r="C28" s="51">
        <v>3212</v>
      </c>
      <c r="D28" s="52"/>
      <c r="E28" s="42" t="s">
        <v>52</v>
      </c>
      <c r="F28" s="66"/>
      <c r="G28" s="66">
        <v>173.4</v>
      </c>
      <c r="H28" s="83"/>
    </row>
    <row r="29" spans="2:8" s="27" customFormat="1" ht="30" customHeight="1">
      <c r="B29" s="118" t="s">
        <v>93</v>
      </c>
      <c r="C29" s="119"/>
      <c r="D29" s="120"/>
      <c r="E29" s="49" t="s">
        <v>94</v>
      </c>
      <c r="F29" s="66">
        <f>F30+F34</f>
        <v>9046</v>
      </c>
      <c r="G29" s="66">
        <f>G30+G34</f>
        <v>4351.9399999999996</v>
      </c>
      <c r="H29" s="83">
        <f t="shared" si="2"/>
        <v>48.108998452354626</v>
      </c>
    </row>
    <row r="30" spans="2:8" s="27" customFormat="1">
      <c r="B30" s="50">
        <v>31</v>
      </c>
      <c r="C30" s="51"/>
      <c r="D30" s="52"/>
      <c r="E30" s="42" t="s">
        <v>4</v>
      </c>
      <c r="F30" s="66">
        <v>8374</v>
      </c>
      <c r="G30" s="66">
        <f>SUM(G31:G33)</f>
        <v>4186.9799999999996</v>
      </c>
      <c r="H30" s="83">
        <f t="shared" si="2"/>
        <v>49.999761165512297</v>
      </c>
    </row>
    <row r="31" spans="2:8" s="27" customFormat="1">
      <c r="B31" s="50"/>
      <c r="C31" s="51">
        <v>3111</v>
      </c>
      <c r="D31" s="52"/>
      <c r="E31" s="42" t="s">
        <v>17</v>
      </c>
      <c r="F31" s="66"/>
      <c r="G31" s="66">
        <v>3281.04</v>
      </c>
      <c r="H31" s="83"/>
    </row>
    <row r="32" spans="2:8" s="27" customFormat="1">
      <c r="B32" s="50"/>
      <c r="C32" s="51">
        <v>3121</v>
      </c>
      <c r="D32" s="52"/>
      <c r="E32" s="42" t="s">
        <v>49</v>
      </c>
      <c r="F32" s="66"/>
      <c r="G32" s="66">
        <v>364.56</v>
      </c>
      <c r="H32" s="83"/>
    </row>
    <row r="33" spans="2:8" s="27" customFormat="1">
      <c r="B33" s="50"/>
      <c r="C33" s="51">
        <v>3132</v>
      </c>
      <c r="D33" s="52"/>
      <c r="E33" s="42" t="s">
        <v>51</v>
      </c>
      <c r="F33" s="66"/>
      <c r="G33" s="66">
        <v>541.38</v>
      </c>
      <c r="H33" s="83"/>
    </row>
    <row r="34" spans="2:8" s="27" customFormat="1">
      <c r="B34" s="50">
        <v>32</v>
      </c>
      <c r="C34" s="51"/>
      <c r="D34" s="52"/>
      <c r="E34" s="42" t="s">
        <v>10</v>
      </c>
      <c r="F34" s="66">
        <v>672</v>
      </c>
      <c r="G34" s="66">
        <f>SUM(G35:G36)</f>
        <v>164.95999999999998</v>
      </c>
      <c r="H34" s="83">
        <f t="shared" si="2"/>
        <v>24.547619047619047</v>
      </c>
    </row>
    <row r="35" spans="2:8" s="27" customFormat="1">
      <c r="B35" s="68"/>
      <c r="C35" s="69">
        <v>3211</v>
      </c>
      <c r="D35" s="70"/>
      <c r="E35" s="42" t="s">
        <v>19</v>
      </c>
      <c r="F35" s="66"/>
      <c r="G35" s="66">
        <v>19.82</v>
      </c>
      <c r="H35" s="83"/>
    </row>
    <row r="36" spans="2:8" s="27" customFormat="1" ht="25.5">
      <c r="B36" s="50"/>
      <c r="C36" s="51">
        <v>3212</v>
      </c>
      <c r="D36" s="52"/>
      <c r="E36" s="42" t="s">
        <v>52</v>
      </c>
      <c r="F36" s="66"/>
      <c r="G36" s="66">
        <v>145.13999999999999</v>
      </c>
      <c r="H36" s="83"/>
    </row>
    <row r="37" spans="2:8" s="27" customFormat="1">
      <c r="B37" s="130" t="s">
        <v>95</v>
      </c>
      <c r="C37" s="131"/>
      <c r="D37" s="132"/>
      <c r="E37" s="74" t="s">
        <v>96</v>
      </c>
      <c r="F37" s="75">
        <f>F38+F73+F77</f>
        <v>742085</v>
      </c>
      <c r="G37" s="75">
        <f>G38+G73</f>
        <v>463427.54000000004</v>
      </c>
      <c r="H37" s="83">
        <f t="shared" si="2"/>
        <v>62.449387873356834</v>
      </c>
    </row>
    <row r="38" spans="2:8" s="27" customFormat="1" ht="30" customHeight="1">
      <c r="B38" s="103" t="s">
        <v>97</v>
      </c>
      <c r="C38" s="104"/>
      <c r="D38" s="105"/>
      <c r="E38" s="67" t="s">
        <v>132</v>
      </c>
      <c r="F38" s="66">
        <f>F39+F41+F59+F71</f>
        <v>717485</v>
      </c>
      <c r="G38" s="66">
        <f>G41+G59+G71</f>
        <v>463427.54000000004</v>
      </c>
      <c r="H38" s="83">
        <f t="shared" si="2"/>
        <v>64.59055450636599</v>
      </c>
    </row>
    <row r="39" spans="2:8" s="27" customFormat="1" ht="30" customHeight="1">
      <c r="B39" s="133" t="s">
        <v>91</v>
      </c>
      <c r="C39" s="134"/>
      <c r="D39" s="135"/>
      <c r="E39" s="49" t="s">
        <v>92</v>
      </c>
      <c r="F39" s="66">
        <f>F40</f>
        <v>1679</v>
      </c>
      <c r="G39" s="66">
        <v>0</v>
      </c>
      <c r="H39" s="83">
        <f t="shared" si="2"/>
        <v>0</v>
      </c>
    </row>
    <row r="40" spans="2:8" s="27" customFormat="1">
      <c r="B40" s="136">
        <v>32</v>
      </c>
      <c r="C40" s="137"/>
      <c r="D40" s="138"/>
      <c r="E40" s="42" t="s">
        <v>10</v>
      </c>
      <c r="F40" s="66">
        <v>1679</v>
      </c>
      <c r="G40" s="66">
        <v>0</v>
      </c>
      <c r="H40" s="83">
        <f t="shared" si="2"/>
        <v>0</v>
      </c>
    </row>
    <row r="41" spans="2:8" s="27" customFormat="1" ht="26.25" customHeight="1">
      <c r="B41" s="121" t="s">
        <v>133</v>
      </c>
      <c r="C41" s="122"/>
      <c r="D41" s="123"/>
      <c r="E41" s="49" t="s">
        <v>98</v>
      </c>
      <c r="F41" s="66">
        <f>F42+F57</f>
        <v>62960</v>
      </c>
      <c r="G41" s="66">
        <f>G42+G57</f>
        <v>48961.49</v>
      </c>
      <c r="H41" s="83">
        <f t="shared" si="2"/>
        <v>77.766026048284616</v>
      </c>
    </row>
    <row r="42" spans="2:8" s="27" customFormat="1">
      <c r="B42" s="136">
        <v>32</v>
      </c>
      <c r="C42" s="137"/>
      <c r="D42" s="138"/>
      <c r="E42" s="42" t="s">
        <v>10</v>
      </c>
      <c r="F42" s="66">
        <v>62680</v>
      </c>
      <c r="G42" s="66">
        <f>SUM(G43:G56)</f>
        <v>48716.829999999994</v>
      </c>
      <c r="H42" s="83">
        <f t="shared" si="2"/>
        <v>77.723085513720477</v>
      </c>
    </row>
    <row r="43" spans="2:8" ht="27.75" customHeight="1">
      <c r="B43" s="50"/>
      <c r="C43" s="51">
        <v>3211</v>
      </c>
      <c r="D43" s="52"/>
      <c r="E43" s="42" t="s">
        <v>19</v>
      </c>
      <c r="F43" s="66"/>
      <c r="G43" s="66">
        <v>588.9</v>
      </c>
      <c r="H43" s="83"/>
    </row>
    <row r="44" spans="2:8" ht="27.75" customHeight="1">
      <c r="B44" s="68"/>
      <c r="C44" s="69">
        <v>3214</v>
      </c>
      <c r="D44" s="70"/>
      <c r="E44" s="42" t="s">
        <v>53</v>
      </c>
      <c r="F44" s="66"/>
      <c r="G44" s="66">
        <v>57.45</v>
      </c>
      <c r="H44" s="83"/>
    </row>
    <row r="45" spans="2:8">
      <c r="B45" s="50"/>
      <c r="C45" s="51">
        <v>3221</v>
      </c>
      <c r="D45" s="52"/>
      <c r="E45" s="42" t="s">
        <v>55</v>
      </c>
      <c r="F45" s="66"/>
      <c r="G45" s="66">
        <v>1877.88</v>
      </c>
      <c r="H45" s="83"/>
    </row>
    <row r="46" spans="2:8">
      <c r="B46" s="50"/>
      <c r="C46" s="51">
        <v>3223</v>
      </c>
      <c r="D46" s="52"/>
      <c r="E46" s="42" t="s">
        <v>57</v>
      </c>
      <c r="F46" s="66"/>
      <c r="G46" s="66">
        <v>4162.96</v>
      </c>
      <c r="H46" s="83"/>
    </row>
    <row r="47" spans="2:8">
      <c r="B47" s="50"/>
      <c r="C47" s="51">
        <v>3231</v>
      </c>
      <c r="D47" s="52"/>
      <c r="E47" s="42" t="s">
        <v>60</v>
      </c>
      <c r="F47" s="66"/>
      <c r="G47" s="66">
        <v>36308.1</v>
      </c>
      <c r="H47" s="83"/>
    </row>
    <row r="48" spans="2:8">
      <c r="B48" s="50"/>
      <c r="C48" s="51">
        <v>3232</v>
      </c>
      <c r="D48" s="52"/>
      <c r="E48" s="42" t="s">
        <v>61</v>
      </c>
      <c r="F48" s="66"/>
      <c r="G48" s="66">
        <v>472.5</v>
      </c>
      <c r="H48" s="83"/>
    </row>
    <row r="49" spans="2:10">
      <c r="B49" s="50"/>
      <c r="C49" s="51">
        <v>3234</v>
      </c>
      <c r="D49" s="52"/>
      <c r="E49" s="42" t="s">
        <v>62</v>
      </c>
      <c r="F49" s="66"/>
      <c r="G49" s="66">
        <v>715.17</v>
      </c>
      <c r="H49" s="83"/>
    </row>
    <row r="50" spans="2:10">
      <c r="B50" s="50"/>
      <c r="C50" s="51">
        <v>3235</v>
      </c>
      <c r="D50" s="52"/>
      <c r="E50" s="42" t="s">
        <v>182</v>
      </c>
      <c r="F50" s="66"/>
      <c r="G50" s="66">
        <v>977.17</v>
      </c>
      <c r="H50" s="83"/>
    </row>
    <row r="51" spans="2:10">
      <c r="B51" s="50"/>
      <c r="C51" s="51">
        <v>3237</v>
      </c>
      <c r="D51" s="52"/>
      <c r="E51" s="42" t="s">
        <v>64</v>
      </c>
      <c r="F51" s="66"/>
      <c r="G51" s="66">
        <v>1128.74</v>
      </c>
      <c r="H51" s="83"/>
    </row>
    <row r="52" spans="2:10">
      <c r="B52" s="50"/>
      <c r="C52" s="51">
        <v>3238</v>
      </c>
      <c r="D52" s="52"/>
      <c r="E52" s="42" t="s">
        <v>65</v>
      </c>
      <c r="F52" s="66"/>
      <c r="G52" s="66">
        <v>1752.78</v>
      </c>
      <c r="H52" s="83"/>
    </row>
    <row r="53" spans="2:10">
      <c r="B53" s="50"/>
      <c r="C53" s="51">
        <v>3239</v>
      </c>
      <c r="D53" s="52"/>
      <c r="E53" s="42" t="s">
        <v>66</v>
      </c>
      <c r="F53" s="66"/>
      <c r="G53" s="66">
        <v>530</v>
      </c>
      <c r="H53" s="83"/>
    </row>
    <row r="54" spans="2:10">
      <c r="B54" s="50"/>
      <c r="C54" s="51">
        <v>3294</v>
      </c>
      <c r="D54" s="52"/>
      <c r="E54" s="42" t="s">
        <v>68</v>
      </c>
      <c r="F54" s="66"/>
      <c r="G54" s="66">
        <v>70</v>
      </c>
      <c r="H54" s="83"/>
    </row>
    <row r="55" spans="2:10">
      <c r="B55" s="68"/>
      <c r="C55" s="69">
        <v>3295</v>
      </c>
      <c r="D55" s="70"/>
      <c r="E55" s="42" t="s">
        <v>69</v>
      </c>
      <c r="F55" s="66"/>
      <c r="G55" s="66">
        <v>33.18</v>
      </c>
      <c r="H55" s="83"/>
    </row>
    <row r="56" spans="2:10">
      <c r="B56" s="50"/>
      <c r="C56" s="51">
        <v>3299</v>
      </c>
      <c r="D56" s="52"/>
      <c r="E56" s="42" t="s">
        <v>156</v>
      </c>
      <c r="F56" s="66"/>
      <c r="G56" s="66">
        <v>42</v>
      </c>
      <c r="H56" s="83"/>
    </row>
    <row r="57" spans="2:10">
      <c r="B57" s="50">
        <v>34</v>
      </c>
      <c r="C57" s="51"/>
      <c r="D57" s="52"/>
      <c r="E57" s="42" t="s">
        <v>72</v>
      </c>
      <c r="F57" s="66">
        <v>280</v>
      </c>
      <c r="G57" s="66">
        <f>G58</f>
        <v>244.66</v>
      </c>
      <c r="H57" s="83">
        <f t="shared" si="2"/>
        <v>87.378571428571433</v>
      </c>
    </row>
    <row r="58" spans="2:10">
      <c r="B58" s="50"/>
      <c r="C58" s="51">
        <v>3431</v>
      </c>
      <c r="D58" s="52"/>
      <c r="E58" s="42" t="s">
        <v>73</v>
      </c>
      <c r="F58" s="66"/>
      <c r="G58" s="66">
        <v>244.66</v>
      </c>
      <c r="H58" s="83"/>
    </row>
    <row r="59" spans="2:10" ht="27.75" customHeight="1">
      <c r="B59" s="121" t="s">
        <v>99</v>
      </c>
      <c r="C59" s="122"/>
      <c r="D59" s="123"/>
      <c r="E59" s="49" t="s">
        <v>100</v>
      </c>
      <c r="F59" s="66">
        <f>F60+F66</f>
        <v>652846</v>
      </c>
      <c r="G59" s="66">
        <f>G60+G66</f>
        <v>414466.05000000005</v>
      </c>
      <c r="H59" s="83">
        <f t="shared" si="2"/>
        <v>63.486036523161673</v>
      </c>
      <c r="J59" s="64"/>
    </row>
    <row r="60" spans="2:10">
      <c r="B60" s="40">
        <v>31</v>
      </c>
      <c r="C60" s="41"/>
      <c r="D60" s="42"/>
      <c r="E60" s="42" t="s">
        <v>101</v>
      </c>
      <c r="F60" s="66">
        <v>634870</v>
      </c>
      <c r="G60" s="66">
        <f>SUM(G61:G65)</f>
        <v>402833.04000000004</v>
      </c>
      <c r="H60" s="83">
        <f t="shared" si="2"/>
        <v>63.451264038307066</v>
      </c>
    </row>
    <row r="61" spans="2:10" ht="27" customHeight="1">
      <c r="B61" s="40"/>
      <c r="C61" s="41">
        <v>3111</v>
      </c>
      <c r="D61" s="42"/>
      <c r="E61" s="42" t="s">
        <v>17</v>
      </c>
      <c r="F61" s="66"/>
      <c r="G61" s="66">
        <v>300628.90000000002</v>
      </c>
      <c r="H61" s="83"/>
    </row>
    <row r="62" spans="2:10" ht="27" customHeight="1">
      <c r="B62" s="40"/>
      <c r="C62" s="41">
        <v>3113</v>
      </c>
      <c r="D62" s="42"/>
      <c r="E62" s="42" t="s">
        <v>154</v>
      </c>
      <c r="F62" s="66"/>
      <c r="G62" s="66">
        <v>7055.25</v>
      </c>
      <c r="H62" s="83"/>
    </row>
    <row r="63" spans="2:10">
      <c r="B63" s="40"/>
      <c r="C63" s="41">
        <v>3114</v>
      </c>
      <c r="D63" s="42"/>
      <c r="E63" s="42" t="s">
        <v>141</v>
      </c>
      <c r="F63" s="66"/>
      <c r="G63" s="66">
        <v>29142.93</v>
      </c>
      <c r="H63" s="83"/>
    </row>
    <row r="64" spans="2:10">
      <c r="B64" s="40"/>
      <c r="C64" s="41">
        <v>3121</v>
      </c>
      <c r="D64" s="42"/>
      <c r="E64" s="42" t="s">
        <v>158</v>
      </c>
      <c r="F64" s="66"/>
      <c r="G64" s="66">
        <v>12106.93</v>
      </c>
      <c r="H64" s="83"/>
    </row>
    <row r="65" spans="2:8">
      <c r="B65" s="40"/>
      <c r="C65" s="41">
        <v>3132</v>
      </c>
      <c r="D65" s="42"/>
      <c r="E65" s="42" t="s">
        <v>51</v>
      </c>
      <c r="F65" s="66"/>
      <c r="G65" s="66">
        <v>53899.03</v>
      </c>
      <c r="H65" s="83"/>
    </row>
    <row r="66" spans="2:8">
      <c r="B66" s="40">
        <v>32</v>
      </c>
      <c r="C66" s="41"/>
      <c r="D66" s="42"/>
      <c r="E66" s="42" t="s">
        <v>10</v>
      </c>
      <c r="F66" s="66">
        <v>17976</v>
      </c>
      <c r="G66" s="66">
        <f>SUM(G67:G70)</f>
        <v>11633.01</v>
      </c>
      <c r="H66" s="83">
        <f t="shared" si="2"/>
        <v>64.71411882510013</v>
      </c>
    </row>
    <row r="67" spans="2:8" ht="25.5">
      <c r="B67" s="40"/>
      <c r="C67" s="41">
        <v>3212</v>
      </c>
      <c r="D67" s="42"/>
      <c r="E67" s="42" t="s">
        <v>52</v>
      </c>
      <c r="F67" s="66"/>
      <c r="G67" s="66">
        <v>6681.01</v>
      </c>
      <c r="H67" s="83"/>
    </row>
    <row r="68" spans="2:8">
      <c r="B68" s="40"/>
      <c r="C68" s="41">
        <v>3214</v>
      </c>
      <c r="D68" s="42"/>
      <c r="E68" s="42" t="s">
        <v>53</v>
      </c>
      <c r="F68" s="66"/>
      <c r="G68" s="66">
        <v>3300</v>
      </c>
      <c r="H68" s="83"/>
    </row>
    <row r="69" spans="2:8">
      <c r="B69" s="40"/>
      <c r="C69" s="41">
        <v>3221</v>
      </c>
      <c r="D69" s="42"/>
      <c r="E69" s="42" t="s">
        <v>55</v>
      </c>
      <c r="F69" s="66"/>
      <c r="G69" s="66">
        <v>320</v>
      </c>
      <c r="H69" s="83"/>
    </row>
    <row r="70" spans="2:8">
      <c r="B70" s="40"/>
      <c r="C70" s="41">
        <v>3295</v>
      </c>
      <c r="D70" s="42"/>
      <c r="E70" s="42" t="s">
        <v>69</v>
      </c>
      <c r="F70" s="66"/>
      <c r="G70" s="66">
        <v>1332</v>
      </c>
      <c r="H70" s="83"/>
    </row>
    <row r="71" spans="2:8" ht="25.5" customHeight="1">
      <c r="B71" s="118" t="s">
        <v>144</v>
      </c>
      <c r="C71" s="119"/>
      <c r="D71" s="120"/>
      <c r="E71" s="49" t="s">
        <v>150</v>
      </c>
      <c r="F71" s="66">
        <f>F72</f>
        <v>0</v>
      </c>
      <c r="G71" s="66">
        <v>0</v>
      </c>
      <c r="H71" s="83"/>
    </row>
    <row r="72" spans="2:8">
      <c r="B72" s="40">
        <v>32</v>
      </c>
      <c r="C72" s="41"/>
      <c r="D72" s="42"/>
      <c r="E72" s="42" t="s">
        <v>10</v>
      </c>
      <c r="F72" s="66">
        <v>0</v>
      </c>
      <c r="G72" s="66">
        <v>0</v>
      </c>
      <c r="H72" s="83"/>
    </row>
    <row r="73" spans="2:8">
      <c r="B73" s="115" t="s">
        <v>102</v>
      </c>
      <c r="C73" s="116"/>
      <c r="D73" s="117"/>
      <c r="E73" s="57" t="s">
        <v>103</v>
      </c>
      <c r="F73" s="66">
        <f>F74</f>
        <v>7800</v>
      </c>
      <c r="G73" s="66">
        <f>G74</f>
        <v>0</v>
      </c>
      <c r="H73" s="83">
        <f t="shared" si="2"/>
        <v>0</v>
      </c>
    </row>
    <row r="74" spans="2:8" ht="34.5" customHeight="1">
      <c r="B74" s="118" t="s">
        <v>104</v>
      </c>
      <c r="C74" s="119"/>
      <c r="D74" s="120"/>
      <c r="E74" s="49" t="s">
        <v>98</v>
      </c>
      <c r="F74" s="66">
        <f>F75</f>
        <v>7800</v>
      </c>
      <c r="G74" s="66">
        <f>G75</f>
        <v>0</v>
      </c>
      <c r="H74" s="83">
        <f t="shared" si="2"/>
        <v>0</v>
      </c>
    </row>
    <row r="75" spans="2:8" ht="15" customHeight="1">
      <c r="B75" s="40">
        <v>32</v>
      </c>
      <c r="C75" s="41"/>
      <c r="D75" s="42"/>
      <c r="E75" s="42" t="s">
        <v>10</v>
      </c>
      <c r="F75" s="66">
        <v>7800</v>
      </c>
      <c r="G75" s="66">
        <f>G76</f>
        <v>0</v>
      </c>
      <c r="H75" s="83">
        <f t="shared" si="2"/>
        <v>0</v>
      </c>
    </row>
    <row r="76" spans="2:8">
      <c r="B76" s="40"/>
      <c r="C76" s="41">
        <v>3232</v>
      </c>
      <c r="D76" s="42"/>
      <c r="E76" s="42" t="s">
        <v>61</v>
      </c>
      <c r="F76" s="66"/>
      <c r="G76" s="66">
        <v>0</v>
      </c>
      <c r="H76" s="83"/>
    </row>
    <row r="77" spans="2:8" ht="29.25" customHeight="1">
      <c r="B77" s="115" t="s">
        <v>179</v>
      </c>
      <c r="C77" s="116"/>
      <c r="D77" s="117"/>
      <c r="E77" s="67" t="s">
        <v>180</v>
      </c>
      <c r="F77" s="66">
        <f>F78</f>
        <v>16800</v>
      </c>
      <c r="G77" s="66">
        <f>G78</f>
        <v>0</v>
      </c>
      <c r="H77" s="83">
        <f t="shared" si="2"/>
        <v>0</v>
      </c>
    </row>
    <row r="78" spans="2:8" ht="33" customHeight="1">
      <c r="B78" s="118" t="s">
        <v>104</v>
      </c>
      <c r="C78" s="119"/>
      <c r="D78" s="120"/>
      <c r="E78" s="42" t="s">
        <v>98</v>
      </c>
      <c r="F78" s="66">
        <f>F79</f>
        <v>16800</v>
      </c>
      <c r="G78" s="66">
        <f>G79</f>
        <v>0</v>
      </c>
      <c r="H78" s="83">
        <f t="shared" si="2"/>
        <v>0</v>
      </c>
    </row>
    <row r="79" spans="2:8" ht="25.5">
      <c r="B79" s="40">
        <v>42</v>
      </c>
      <c r="C79" s="41"/>
      <c r="D79" s="42"/>
      <c r="E79" s="42" t="s">
        <v>77</v>
      </c>
      <c r="F79" s="66">
        <v>16800</v>
      </c>
      <c r="G79" s="66">
        <v>0</v>
      </c>
      <c r="H79" s="83">
        <f t="shared" si="2"/>
        <v>0</v>
      </c>
    </row>
    <row r="80" spans="2:8" ht="25.5">
      <c r="B80" s="130" t="s">
        <v>136</v>
      </c>
      <c r="C80" s="131"/>
      <c r="D80" s="132"/>
      <c r="E80" s="74" t="s">
        <v>137</v>
      </c>
      <c r="F80" s="75">
        <f>F81+F84+F87+F90+F98+F106+F110</f>
        <v>20515</v>
      </c>
      <c r="G80" s="75">
        <f>G81+G84+G87+G90+G98+G106+G110</f>
        <v>5057.88</v>
      </c>
      <c r="H80" s="83">
        <f t="shared" si="2"/>
        <v>24.654545454545453</v>
      </c>
    </row>
    <row r="81" spans="2:8" ht="25.5">
      <c r="B81" s="103" t="s">
        <v>105</v>
      </c>
      <c r="C81" s="104"/>
      <c r="D81" s="105"/>
      <c r="E81" s="59" t="s">
        <v>157</v>
      </c>
      <c r="F81" s="66">
        <f>F82</f>
        <v>3500</v>
      </c>
      <c r="G81" s="66">
        <f>G82</f>
        <v>0</v>
      </c>
      <c r="H81" s="83">
        <f t="shared" si="2"/>
        <v>0</v>
      </c>
    </row>
    <row r="82" spans="2:8" ht="25.5" customHeight="1">
      <c r="B82" s="118" t="s">
        <v>140</v>
      </c>
      <c r="C82" s="119"/>
      <c r="D82" s="120"/>
      <c r="E82" s="49" t="s">
        <v>92</v>
      </c>
      <c r="F82" s="66">
        <f>F83</f>
        <v>3500</v>
      </c>
      <c r="G82" s="66">
        <f>G83</f>
        <v>0</v>
      </c>
      <c r="H82" s="83">
        <f t="shared" si="2"/>
        <v>0</v>
      </c>
    </row>
    <row r="83" spans="2:8" ht="15" customHeight="1">
      <c r="B83" s="40">
        <v>37</v>
      </c>
      <c r="C83" s="41"/>
      <c r="D83" s="42"/>
      <c r="E83" s="42" t="s">
        <v>106</v>
      </c>
      <c r="F83" s="66">
        <v>3500</v>
      </c>
      <c r="G83" s="66">
        <v>0</v>
      </c>
      <c r="H83" s="83">
        <f t="shared" si="2"/>
        <v>0</v>
      </c>
    </row>
    <row r="84" spans="2:8">
      <c r="B84" s="103" t="s">
        <v>147</v>
      </c>
      <c r="C84" s="104"/>
      <c r="D84" s="105"/>
      <c r="E84" s="59" t="s">
        <v>148</v>
      </c>
      <c r="F84" s="66">
        <f>F85</f>
        <v>750</v>
      </c>
      <c r="G84" s="66">
        <v>0</v>
      </c>
      <c r="H84" s="83">
        <f t="shared" si="2"/>
        <v>0</v>
      </c>
    </row>
    <row r="85" spans="2:8" ht="26.25" customHeight="1">
      <c r="B85" s="118" t="s">
        <v>140</v>
      </c>
      <c r="C85" s="119"/>
      <c r="D85" s="120"/>
      <c r="E85" s="49" t="s">
        <v>92</v>
      </c>
      <c r="F85" s="66">
        <f>F86</f>
        <v>750</v>
      </c>
      <c r="G85" s="66">
        <f>G86</f>
        <v>0</v>
      </c>
      <c r="H85" s="83">
        <f t="shared" si="2"/>
        <v>0</v>
      </c>
    </row>
    <row r="86" spans="2:8">
      <c r="B86" s="40">
        <v>32</v>
      </c>
      <c r="C86" s="58"/>
      <c r="D86" s="48"/>
      <c r="E86" s="42" t="s">
        <v>10</v>
      </c>
      <c r="F86" s="66">
        <v>750</v>
      </c>
      <c r="G86" s="66">
        <v>0</v>
      </c>
      <c r="H86" s="83">
        <f t="shared" si="2"/>
        <v>0</v>
      </c>
    </row>
    <row r="87" spans="2:8">
      <c r="B87" s="127" t="s">
        <v>107</v>
      </c>
      <c r="C87" s="128"/>
      <c r="D87" s="129"/>
      <c r="E87" s="59" t="s">
        <v>108</v>
      </c>
      <c r="F87" s="66">
        <f>F88</f>
        <v>5500</v>
      </c>
      <c r="G87" s="66">
        <f>G88</f>
        <v>0</v>
      </c>
      <c r="H87" s="83">
        <f t="shared" si="2"/>
        <v>0</v>
      </c>
    </row>
    <row r="88" spans="2:8" ht="30.75" customHeight="1">
      <c r="B88" s="121" t="s">
        <v>99</v>
      </c>
      <c r="C88" s="122"/>
      <c r="D88" s="123"/>
      <c r="E88" s="49" t="s">
        <v>138</v>
      </c>
      <c r="F88" s="66">
        <f>F89</f>
        <v>5500</v>
      </c>
      <c r="G88" s="66">
        <f>G89</f>
        <v>0</v>
      </c>
      <c r="H88" s="83">
        <f t="shared" si="2"/>
        <v>0</v>
      </c>
    </row>
    <row r="89" spans="2:8" ht="15" customHeight="1">
      <c r="B89" s="60">
        <v>42</v>
      </c>
      <c r="C89" s="53"/>
      <c r="D89" s="49"/>
      <c r="E89" s="42" t="s">
        <v>109</v>
      </c>
      <c r="F89" s="66">
        <v>5500</v>
      </c>
      <c r="G89" s="66">
        <v>0</v>
      </c>
      <c r="H89" s="83">
        <f t="shared" si="2"/>
        <v>0</v>
      </c>
    </row>
    <row r="90" spans="2:8">
      <c r="B90" s="127" t="s">
        <v>115</v>
      </c>
      <c r="C90" s="128"/>
      <c r="D90" s="129"/>
      <c r="E90" s="59" t="s">
        <v>116</v>
      </c>
      <c r="F90" s="66">
        <f>F91</f>
        <v>500</v>
      </c>
      <c r="G90" s="66">
        <f>G91+G93</f>
        <v>94.59</v>
      </c>
      <c r="H90" s="83">
        <f t="shared" ref="H90:H111" si="3">G90/F90*100</f>
        <v>18.918000000000003</v>
      </c>
    </row>
    <row r="91" spans="2:8" ht="27" customHeight="1">
      <c r="B91" s="121" t="s">
        <v>117</v>
      </c>
      <c r="C91" s="122"/>
      <c r="D91" s="123"/>
      <c r="E91" s="49" t="s">
        <v>118</v>
      </c>
      <c r="F91" s="66">
        <f>F92</f>
        <v>500</v>
      </c>
      <c r="G91" s="66">
        <f>G92</f>
        <v>0</v>
      </c>
      <c r="H91" s="83">
        <f t="shared" si="3"/>
        <v>0</v>
      </c>
    </row>
    <row r="92" spans="2:8" ht="15" customHeight="1">
      <c r="B92" s="61">
        <v>32</v>
      </c>
      <c r="C92" s="51"/>
      <c r="D92" s="52"/>
      <c r="E92" s="42" t="s">
        <v>10</v>
      </c>
      <c r="F92" s="66">
        <v>500</v>
      </c>
      <c r="G92" s="66">
        <v>0</v>
      </c>
      <c r="H92" s="83">
        <f t="shared" si="3"/>
        <v>0</v>
      </c>
    </row>
    <row r="93" spans="2:8" ht="25.5" customHeight="1">
      <c r="B93" s="121" t="s">
        <v>145</v>
      </c>
      <c r="C93" s="122"/>
      <c r="D93" s="123"/>
      <c r="E93" s="49" t="s">
        <v>146</v>
      </c>
      <c r="F93" s="66">
        <f>F94</f>
        <v>0</v>
      </c>
      <c r="G93" s="66">
        <f>G94+G96</f>
        <v>94.59</v>
      </c>
      <c r="H93" s="83"/>
    </row>
    <row r="94" spans="2:8">
      <c r="B94" s="61">
        <v>32</v>
      </c>
      <c r="C94" s="41"/>
      <c r="D94" s="42"/>
      <c r="E94" s="42" t="s">
        <v>10</v>
      </c>
      <c r="F94" s="66">
        <v>0</v>
      </c>
      <c r="G94" s="66">
        <f>G95</f>
        <v>44.59</v>
      </c>
      <c r="H94" s="83"/>
    </row>
    <row r="95" spans="2:8" ht="25.5">
      <c r="B95" s="61"/>
      <c r="C95" s="41">
        <v>3224</v>
      </c>
      <c r="D95" s="42"/>
      <c r="E95" s="42" t="s">
        <v>58</v>
      </c>
      <c r="F95" s="66"/>
      <c r="G95" s="66">
        <v>44.59</v>
      </c>
      <c r="H95" s="83"/>
    </row>
    <row r="96" spans="2:8" ht="25.5">
      <c r="B96" s="61">
        <v>42</v>
      </c>
      <c r="C96" s="41"/>
      <c r="D96" s="42"/>
      <c r="E96" s="42" t="s">
        <v>77</v>
      </c>
      <c r="F96" s="66">
        <v>0</v>
      </c>
      <c r="G96" s="66">
        <f>G97</f>
        <v>50</v>
      </c>
      <c r="H96" s="83"/>
    </row>
    <row r="97" spans="2:8">
      <c r="B97" s="61"/>
      <c r="C97" s="41">
        <v>4241</v>
      </c>
      <c r="D97" s="42"/>
      <c r="E97" s="42" t="s">
        <v>79</v>
      </c>
      <c r="F97" s="66"/>
      <c r="G97" s="66">
        <v>50</v>
      </c>
      <c r="H97" s="83"/>
    </row>
    <row r="98" spans="2:8">
      <c r="B98" s="127" t="s">
        <v>115</v>
      </c>
      <c r="C98" s="128"/>
      <c r="D98" s="129"/>
      <c r="E98" s="59" t="s">
        <v>149</v>
      </c>
      <c r="F98" s="66">
        <f>F99</f>
        <v>300</v>
      </c>
      <c r="G98" s="66">
        <f>G99+G101</f>
        <v>27.09</v>
      </c>
      <c r="H98" s="83">
        <f t="shared" si="3"/>
        <v>9.0300000000000011</v>
      </c>
    </row>
    <row r="99" spans="2:8" ht="27" customHeight="1">
      <c r="B99" s="121" t="s">
        <v>142</v>
      </c>
      <c r="C99" s="122"/>
      <c r="D99" s="123"/>
      <c r="E99" s="49" t="s">
        <v>143</v>
      </c>
      <c r="F99" s="66">
        <f>F100</f>
        <v>300</v>
      </c>
      <c r="G99" s="66">
        <v>0</v>
      </c>
      <c r="H99" s="83">
        <f t="shared" si="3"/>
        <v>0</v>
      </c>
    </row>
    <row r="100" spans="2:8">
      <c r="B100" s="136">
        <v>32</v>
      </c>
      <c r="C100" s="137"/>
      <c r="D100" s="138"/>
      <c r="E100" s="42" t="s">
        <v>10</v>
      </c>
      <c r="F100" s="66">
        <v>300</v>
      </c>
      <c r="G100" s="66">
        <v>0</v>
      </c>
      <c r="H100" s="83">
        <f t="shared" si="3"/>
        <v>0</v>
      </c>
    </row>
    <row r="101" spans="2:8" ht="30" customHeight="1">
      <c r="B101" s="121" t="s">
        <v>184</v>
      </c>
      <c r="C101" s="122"/>
      <c r="D101" s="123"/>
      <c r="E101" s="49" t="s">
        <v>185</v>
      </c>
      <c r="F101" s="66">
        <v>0</v>
      </c>
      <c r="G101" s="66">
        <f>G102+G104</f>
        <v>27.09</v>
      </c>
      <c r="H101" s="83"/>
    </row>
    <row r="102" spans="2:8">
      <c r="B102" s="68">
        <v>32</v>
      </c>
      <c r="C102" s="69"/>
      <c r="D102" s="70"/>
      <c r="E102" s="42" t="s">
        <v>10</v>
      </c>
      <c r="F102" s="66">
        <v>0</v>
      </c>
      <c r="G102" s="66">
        <f>G103</f>
        <v>25</v>
      </c>
      <c r="H102" s="83"/>
    </row>
    <row r="103" spans="2:8">
      <c r="B103" s="68"/>
      <c r="C103" s="69">
        <v>3294</v>
      </c>
      <c r="D103" s="70"/>
      <c r="E103" s="42" t="s">
        <v>68</v>
      </c>
      <c r="F103" s="66"/>
      <c r="G103" s="66">
        <v>25</v>
      </c>
      <c r="H103" s="83"/>
    </row>
    <row r="104" spans="2:8">
      <c r="B104" s="68">
        <v>34</v>
      </c>
      <c r="C104" s="69"/>
      <c r="D104" s="70"/>
      <c r="E104" s="42" t="s">
        <v>72</v>
      </c>
      <c r="F104" s="66">
        <v>0</v>
      </c>
      <c r="G104" s="66">
        <f>G105</f>
        <v>2.09</v>
      </c>
      <c r="H104" s="83"/>
    </row>
    <row r="105" spans="2:8">
      <c r="B105" s="68"/>
      <c r="C105" s="69">
        <v>3433</v>
      </c>
      <c r="D105" s="70"/>
      <c r="E105" s="42" t="s">
        <v>186</v>
      </c>
      <c r="F105" s="66"/>
      <c r="G105" s="66">
        <v>2.09</v>
      </c>
      <c r="H105" s="83"/>
    </row>
    <row r="106" spans="2:8">
      <c r="B106" s="127" t="s">
        <v>110</v>
      </c>
      <c r="C106" s="128"/>
      <c r="D106" s="129"/>
      <c r="E106" s="59" t="s">
        <v>111</v>
      </c>
      <c r="F106" s="66">
        <f>F107</f>
        <v>9888</v>
      </c>
      <c r="G106" s="66">
        <f>G107</f>
        <v>4936.2</v>
      </c>
      <c r="H106" s="83">
        <f t="shared" si="3"/>
        <v>49.921116504854368</v>
      </c>
    </row>
    <row r="107" spans="2:8" ht="29.25" customHeight="1">
      <c r="B107" s="121" t="s">
        <v>99</v>
      </c>
      <c r="C107" s="122"/>
      <c r="D107" s="123"/>
      <c r="E107" s="49" t="s">
        <v>112</v>
      </c>
      <c r="F107" s="66">
        <f>F108</f>
        <v>9888</v>
      </c>
      <c r="G107" s="66">
        <f>G108</f>
        <v>4936.2</v>
      </c>
      <c r="H107" s="83">
        <f t="shared" si="3"/>
        <v>49.921116504854368</v>
      </c>
    </row>
    <row r="108" spans="2:8" ht="18" customHeight="1">
      <c r="B108" s="40">
        <v>32</v>
      </c>
      <c r="C108" s="41"/>
      <c r="D108" s="42"/>
      <c r="E108" s="42" t="s">
        <v>10</v>
      </c>
      <c r="F108" s="66">
        <v>9888</v>
      </c>
      <c r="G108" s="66">
        <f>G109</f>
        <v>4936.2</v>
      </c>
      <c r="H108" s="83">
        <f t="shared" si="3"/>
        <v>49.921116504854368</v>
      </c>
    </row>
    <row r="109" spans="2:8">
      <c r="B109" s="40"/>
      <c r="C109" s="41">
        <v>3222</v>
      </c>
      <c r="D109" s="42"/>
      <c r="E109" s="42" t="s">
        <v>139</v>
      </c>
      <c r="F109" s="66"/>
      <c r="G109" s="66">
        <v>4936.2</v>
      </c>
      <c r="H109" s="83"/>
    </row>
    <row r="110" spans="2:8">
      <c r="B110" s="127" t="s">
        <v>113</v>
      </c>
      <c r="C110" s="128"/>
      <c r="D110" s="129"/>
      <c r="E110" s="59" t="s">
        <v>114</v>
      </c>
      <c r="F110" s="66">
        <f>F111</f>
        <v>77</v>
      </c>
      <c r="G110" s="66">
        <f>G111</f>
        <v>0</v>
      </c>
      <c r="H110" s="83">
        <f t="shared" si="3"/>
        <v>0</v>
      </c>
    </row>
    <row r="111" spans="2:8" ht="30.75" customHeight="1">
      <c r="B111" s="121" t="s">
        <v>99</v>
      </c>
      <c r="C111" s="122"/>
      <c r="D111" s="123"/>
      <c r="E111" s="49" t="s">
        <v>112</v>
      </c>
      <c r="F111" s="66">
        <f>F112</f>
        <v>77</v>
      </c>
      <c r="G111" s="66">
        <f>G112</f>
        <v>0</v>
      </c>
      <c r="H111" s="83">
        <f t="shared" si="3"/>
        <v>0</v>
      </c>
    </row>
    <row r="112" spans="2:8" ht="15" customHeight="1">
      <c r="B112" s="40">
        <v>38</v>
      </c>
      <c r="C112" s="41"/>
      <c r="D112" s="42"/>
      <c r="E112" s="42" t="s">
        <v>49</v>
      </c>
      <c r="F112" s="66">
        <v>77</v>
      </c>
      <c r="G112" s="66">
        <v>0</v>
      </c>
      <c r="H112" s="83">
        <f t="shared" ref="H112" si="4">G112/F112*100</f>
        <v>0</v>
      </c>
    </row>
  </sheetData>
  <mergeCells count="51">
    <mergeCell ref="B111:D111"/>
    <mergeCell ref="B90:D90"/>
    <mergeCell ref="B42:D42"/>
    <mergeCell ref="B59:D59"/>
    <mergeCell ref="B73:D73"/>
    <mergeCell ref="B82:D82"/>
    <mergeCell ref="B106:D106"/>
    <mergeCell ref="B107:D107"/>
    <mergeCell ref="B110:D110"/>
    <mergeCell ref="B84:D84"/>
    <mergeCell ref="B85:D85"/>
    <mergeCell ref="B98:D98"/>
    <mergeCell ref="B93:D93"/>
    <mergeCell ref="B91:D91"/>
    <mergeCell ref="B99:D99"/>
    <mergeCell ref="B100:D100"/>
    <mergeCell ref="B2:H2"/>
    <mergeCell ref="B21:D21"/>
    <mergeCell ref="B22:D22"/>
    <mergeCell ref="B4:H4"/>
    <mergeCell ref="B6:E6"/>
    <mergeCell ref="B7:E7"/>
    <mergeCell ref="B8:D8"/>
    <mergeCell ref="B9:D9"/>
    <mergeCell ref="B10:D10"/>
    <mergeCell ref="B11:D11"/>
    <mergeCell ref="B12:D12"/>
    <mergeCell ref="B19:D19"/>
    <mergeCell ref="B39:D39"/>
    <mergeCell ref="B40:D40"/>
    <mergeCell ref="B41:D41"/>
    <mergeCell ref="B29:D29"/>
    <mergeCell ref="B18:D18"/>
    <mergeCell ref="B20:D20"/>
    <mergeCell ref="B26:D26"/>
    <mergeCell ref="B77:D77"/>
    <mergeCell ref="B78:D78"/>
    <mergeCell ref="B101:D101"/>
    <mergeCell ref="B13:D13"/>
    <mergeCell ref="B14:D14"/>
    <mergeCell ref="B15:D15"/>
    <mergeCell ref="B16:D16"/>
    <mergeCell ref="B17:D17"/>
    <mergeCell ref="B88:D88"/>
    <mergeCell ref="B74:D74"/>
    <mergeCell ref="B81:D81"/>
    <mergeCell ref="B87:D87"/>
    <mergeCell ref="B80:D80"/>
    <mergeCell ref="B71:D71"/>
    <mergeCell ref="B38:D38"/>
    <mergeCell ref="B37:D37"/>
  </mergeCells>
  <pageMargins left="0.7" right="0.7" top="0.75" bottom="0.75" header="0.3" footer="0.3"/>
  <pageSetup paperSize="9" fitToHeight="0" orientation="landscape" r:id="rId1"/>
  <ignoredErrors>
    <ignoredError sqref="G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P i R prema ekonomskoj k</vt:lpstr>
      <vt:lpstr>P i R prema izvoru fin</vt:lpstr>
      <vt:lpstr>Rashodi prema funkcijskoj k </vt:lpstr>
      <vt:lpstr>POSEBNI DIO - programska kl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2025-07-21T09:14:29Z</cp:lastPrinted>
  <dcterms:created xsi:type="dcterms:W3CDTF">2022-08-12T12:51:27Z</dcterms:created>
  <dcterms:modified xsi:type="dcterms:W3CDTF">2025-07-21T09:14:34Z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