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RADNO\Financijski plan i rebalans\2026\"/>
    </mc:Choice>
  </mc:AlternateContent>
  <xr:revisionPtr revIDLastSave="0" documentId="13_ncr:1_{4F063012-CA79-42D0-909C-71C43D06F450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AŽETAK" sheetId="10" r:id="rId1"/>
    <sheet name=" Račun prihoda i rashoda" sheetId="3" r:id="rId2"/>
    <sheet name="Prihodi i rashodi prema izvorim" sheetId="8" r:id="rId3"/>
    <sheet name="Rashodi po funk klas" sheetId="12" r:id="rId4"/>
    <sheet name="POSEBNI DIO" sheetId="7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7" l="1"/>
  <c r="H78" i="7"/>
  <c r="G78" i="7"/>
  <c r="I59" i="7"/>
  <c r="H59" i="7"/>
  <c r="H31" i="7"/>
  <c r="I31" i="7"/>
  <c r="G31" i="7"/>
  <c r="G65" i="7"/>
  <c r="H48" i="7"/>
  <c r="H47" i="7" s="1"/>
  <c r="I48" i="7"/>
  <c r="I47" i="7" s="1"/>
  <c r="G48" i="7"/>
  <c r="G47" i="7" s="1"/>
  <c r="E38" i="8"/>
  <c r="F38" i="8"/>
  <c r="D38" i="8"/>
  <c r="E17" i="8"/>
  <c r="F17" i="8"/>
  <c r="D17" i="8"/>
  <c r="G28" i="3"/>
  <c r="H28" i="3"/>
  <c r="F28" i="3"/>
  <c r="B13" i="8" l="1"/>
  <c r="G12" i="10"/>
  <c r="H12" i="10"/>
  <c r="I12" i="10"/>
  <c r="J12" i="10"/>
  <c r="E11" i="3"/>
  <c r="E10" i="3" s="1"/>
  <c r="F11" i="3"/>
  <c r="F10" i="3" s="1"/>
  <c r="G11" i="3"/>
  <c r="G10" i="3" s="1"/>
  <c r="H11" i="3"/>
  <c r="H10" i="3" s="1"/>
  <c r="H83" i="7"/>
  <c r="I85" i="7"/>
  <c r="I84" i="7" s="1"/>
  <c r="I83" i="7" s="1"/>
  <c r="H85" i="7"/>
  <c r="H84" i="7" s="1"/>
  <c r="G85" i="7"/>
  <c r="G84" i="7" s="1"/>
  <c r="G83" i="7" s="1"/>
  <c r="F85" i="7"/>
  <c r="F84" i="7" s="1"/>
  <c r="F83" i="7" s="1"/>
  <c r="E85" i="7"/>
  <c r="E84" i="7" s="1"/>
  <c r="E83" i="7" s="1"/>
  <c r="F74" i="7"/>
  <c r="F68" i="7"/>
  <c r="F65" i="7"/>
  <c r="G56" i="7"/>
  <c r="G55" i="7" s="1"/>
  <c r="F56" i="7"/>
  <c r="F55" i="7" s="1"/>
  <c r="E56" i="7"/>
  <c r="E55" i="7" s="1"/>
  <c r="I55" i="7"/>
  <c r="H55" i="7"/>
  <c r="E65" i="7"/>
  <c r="E40" i="7"/>
  <c r="E37" i="7"/>
  <c r="I24" i="7"/>
  <c r="H24" i="7"/>
  <c r="G24" i="7"/>
  <c r="F24" i="7"/>
  <c r="E24" i="7"/>
  <c r="E7" i="7"/>
  <c r="C31" i="8"/>
  <c r="C38" i="8"/>
  <c r="C36" i="8"/>
  <c r="B38" i="8"/>
  <c r="B36" i="8"/>
  <c r="C33" i="8"/>
  <c r="C17" i="8"/>
  <c r="B17" i="8"/>
  <c r="E28" i="3"/>
  <c r="D28" i="3"/>
  <c r="F64" i="7" l="1"/>
  <c r="G81" i="7"/>
  <c r="G80" i="7" s="1"/>
  <c r="H81" i="7"/>
  <c r="H80" i="7" s="1"/>
  <c r="I81" i="7"/>
  <c r="I80" i="7" s="1"/>
  <c r="H77" i="7"/>
  <c r="I77" i="7"/>
  <c r="G77" i="7"/>
  <c r="G51" i="7" s="1"/>
  <c r="G72" i="7"/>
  <c r="G71" i="7" s="1"/>
  <c r="H72" i="7"/>
  <c r="H71" i="7" s="1"/>
  <c r="I72" i="7"/>
  <c r="I71" i="7" s="1"/>
  <c r="H64" i="7"/>
  <c r="I64" i="7"/>
  <c r="G64" i="7"/>
  <c r="H58" i="7"/>
  <c r="I58" i="7"/>
  <c r="G59" i="7"/>
  <c r="G58" i="7" s="1"/>
  <c r="F48" i="7"/>
  <c r="F47" i="7" s="1"/>
  <c r="E48" i="7"/>
  <c r="E47" i="7" s="1"/>
  <c r="H45" i="7"/>
  <c r="H44" i="7" s="1"/>
  <c r="I45" i="7"/>
  <c r="I44" i="7" s="1"/>
  <c r="G45" i="7"/>
  <c r="G44" i="7" s="1"/>
  <c r="H37" i="7"/>
  <c r="I37" i="7"/>
  <c r="G37" i="7"/>
  <c r="H34" i="7"/>
  <c r="I34" i="7"/>
  <c r="G34" i="7"/>
  <c r="G32" i="7"/>
  <c r="H32" i="7"/>
  <c r="I32" i="7"/>
  <c r="H53" i="7"/>
  <c r="H52" i="7" s="1"/>
  <c r="H51" i="7" s="1"/>
  <c r="I53" i="7"/>
  <c r="I52" i="7" s="1"/>
  <c r="I51" i="7" s="1"/>
  <c r="G53" i="7"/>
  <c r="G52" i="7" s="1"/>
  <c r="F40" i="7"/>
  <c r="F34" i="7"/>
  <c r="F7" i="7"/>
  <c r="H27" i="7"/>
  <c r="I27" i="7"/>
  <c r="G27" i="7"/>
  <c r="H21" i="7"/>
  <c r="I21" i="7"/>
  <c r="I20" i="7" s="1"/>
  <c r="G21" i="7"/>
  <c r="I7" i="7"/>
  <c r="H7" i="7"/>
  <c r="G7" i="7"/>
  <c r="F11" i="12"/>
  <c r="F10" i="12" s="1"/>
  <c r="E11" i="12"/>
  <c r="E10" i="12" s="1"/>
  <c r="D11" i="12"/>
  <c r="D10" i="12" s="1"/>
  <c r="C11" i="12"/>
  <c r="C10" i="12" s="1"/>
  <c r="E44" i="8"/>
  <c r="F44" i="8"/>
  <c r="E36" i="8"/>
  <c r="F36" i="8"/>
  <c r="E33" i="8"/>
  <c r="F33" i="8"/>
  <c r="F31" i="8"/>
  <c r="E31" i="8"/>
  <c r="D31" i="8"/>
  <c r="D44" i="8"/>
  <c r="D36" i="8"/>
  <c r="D33" i="8"/>
  <c r="C44" i="8"/>
  <c r="C30" i="8" s="1"/>
  <c r="C15" i="8"/>
  <c r="F13" i="8"/>
  <c r="E13" i="8"/>
  <c r="D13" i="8"/>
  <c r="C13" i="8"/>
  <c r="F11" i="8"/>
  <c r="E11" i="8"/>
  <c r="D11" i="8"/>
  <c r="C11" i="8"/>
  <c r="E22" i="8"/>
  <c r="F22" i="8"/>
  <c r="D22" i="8"/>
  <c r="F15" i="8"/>
  <c r="E15" i="8"/>
  <c r="D15" i="8"/>
  <c r="C22" i="8"/>
  <c r="H22" i="3"/>
  <c r="H21" i="3" s="1"/>
  <c r="G22" i="3"/>
  <c r="F22" i="3"/>
  <c r="G20" i="7" l="1"/>
  <c r="G19" i="7" s="1"/>
  <c r="H20" i="7"/>
  <c r="H19" i="7" s="1"/>
  <c r="D10" i="8"/>
  <c r="E10" i="8"/>
  <c r="F30" i="8"/>
  <c r="E30" i="8"/>
  <c r="G21" i="3"/>
  <c r="I19" i="7"/>
  <c r="G30" i="7"/>
  <c r="G6" i="7" s="1"/>
  <c r="I30" i="7"/>
  <c r="H30" i="7"/>
  <c r="D30" i="8"/>
  <c r="F10" i="8"/>
  <c r="C10" i="8"/>
  <c r="F21" i="3"/>
  <c r="H6" i="7" l="1"/>
  <c r="I6" i="7"/>
  <c r="E22" i="3"/>
  <c r="E21" i="3" s="1"/>
  <c r="F37" i="7" l="1"/>
  <c r="F32" i="7" l="1"/>
  <c r="F31" i="7" s="1"/>
  <c r="F27" i="7"/>
  <c r="F21" i="7"/>
  <c r="F20" i="7" s="1"/>
  <c r="F19" i="7" l="1"/>
  <c r="F81" i="7" l="1"/>
  <c r="F80" i="7" s="1"/>
  <c r="F78" i="7"/>
  <c r="F77" i="7" s="1"/>
  <c r="F72" i="7"/>
  <c r="F71" i="7" s="1"/>
  <c r="F62" i="7"/>
  <c r="F61" i="7" s="1"/>
  <c r="F59" i="7"/>
  <c r="F58" i="7" s="1"/>
  <c r="F53" i="7"/>
  <c r="F52" i="7" s="1"/>
  <c r="F45" i="7"/>
  <c r="F44" i="7" s="1"/>
  <c r="F30" i="7" s="1"/>
  <c r="F51" i="7" l="1"/>
  <c r="F6" i="7" s="1"/>
  <c r="E81" i="7"/>
  <c r="E80" i="7" s="1"/>
  <c r="E78" i="7"/>
  <c r="E77" i="7" s="1"/>
  <c r="E74" i="7"/>
  <c r="E71" i="7" s="1"/>
  <c r="E68" i="7"/>
  <c r="E62" i="7"/>
  <c r="E61" i="7" s="1"/>
  <c r="E59" i="7"/>
  <c r="E58" i="7" s="1"/>
  <c r="E53" i="7"/>
  <c r="E52" i="7" s="1"/>
  <c r="E45" i="7"/>
  <c r="E44" i="7" s="1"/>
  <c r="E34" i="7"/>
  <c r="E32" i="7"/>
  <c r="E27" i="7"/>
  <c r="E21" i="7"/>
  <c r="E31" i="7" l="1"/>
  <c r="E30" i="7" s="1"/>
  <c r="E20" i="7"/>
  <c r="E64" i="7"/>
  <c r="E51" i="7" s="1"/>
  <c r="E19" i="7"/>
  <c r="B11" i="12"/>
  <c r="B10" i="12" s="1"/>
  <c r="B31" i="8"/>
  <c r="B33" i="8"/>
  <c r="B44" i="8"/>
  <c r="B15" i="8"/>
  <c r="B10" i="8" s="1"/>
  <c r="B22" i="8"/>
  <c r="E6" i="7" l="1"/>
  <c r="B30" i="8"/>
  <c r="B11" i="8"/>
  <c r="D22" i="3"/>
  <c r="D11" i="3"/>
  <c r="D10" i="3" s="1"/>
  <c r="F15" i="10"/>
  <c r="F12" i="10"/>
  <c r="D21" i="3" l="1"/>
  <c r="F41" i="10"/>
  <c r="G38" i="10" s="1"/>
  <c r="G41" i="10" s="1"/>
  <c r="H38" i="10" s="1"/>
  <c r="H41" i="10" s="1"/>
  <c r="I38" i="10" s="1"/>
  <c r="I41" i="10" s="1"/>
  <c r="J38" i="10" s="1"/>
  <c r="J41" i="10" s="1"/>
  <c r="J25" i="10"/>
  <c r="I25" i="10"/>
  <c r="H25" i="10"/>
  <c r="G25" i="10"/>
  <c r="F25" i="10"/>
  <c r="J15" i="10"/>
  <c r="I15" i="10"/>
  <c r="H15" i="10"/>
  <c r="G15" i="10"/>
  <c r="F18" i="10"/>
  <c r="J18" i="10" l="1"/>
  <c r="J26" i="10" s="1"/>
  <c r="J32" i="10" s="1"/>
  <c r="J33" i="10" s="1"/>
  <c r="G18" i="10"/>
  <c r="G26" i="10" s="1"/>
  <c r="G32" i="10" s="1"/>
  <c r="G33" i="10" s="1"/>
  <c r="H18" i="10"/>
  <c r="H26" i="10" s="1"/>
  <c r="H32" i="10" s="1"/>
  <c r="H33" i="10" s="1"/>
  <c r="I18" i="10"/>
  <c r="I26" i="10" s="1"/>
  <c r="I32" i="10" s="1"/>
  <c r="I33" i="10" s="1"/>
  <c r="F26" i="10"/>
  <c r="F33" i="10" s="1"/>
</calcChain>
</file>

<file path=xl/sharedStrings.xml><?xml version="1.0" encoding="utf-8"?>
<sst xmlns="http://schemas.openxmlformats.org/spreadsheetml/2006/main" count="299" uniqueCount="165">
  <si>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</si>
  <si>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</si>
  <si>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</si>
  <si>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</si>
  <si>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</si>
  <si>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</si>
  <si>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</si>
  <si>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</si>
  <si>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</si>
  <si>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</si>
  <si>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</si>
  <si>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</si>
  <si>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</si>
  <si>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</si>
  <si>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</si>
  <si>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</si>
  <si>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</si>
  <si>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</si>
  <si>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</si>
  <si>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</si>
  <si>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</si>
  <si>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</si>
  <si>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</si>
  <si>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</si>
  <si>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</si>
  <si>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</si>
  <si>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</si>
  <si>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</si>
  <si>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</si>
  <si>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RASHODI POSLOVANJA PREMA EKONOMSKOJ KLASIFIKACIJI</t>
  </si>
  <si>
    <t>RASHODI POSLOVANJA PREMA IZVORIMA FINANCIRANJA</t>
  </si>
  <si>
    <t>Brojčana oznaka i naziv</t>
  </si>
  <si>
    <t>1 Opći prihodi i primici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</si>
  <si>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</si>
  <si>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</si>
  <si>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</si>
  <si>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</si>
  <si>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</si>
  <si>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</si>
  <si>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</si>
  <si>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</si>
  <si>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</si>
  <si>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rashodi</t>
  </si>
  <si>
    <t>PROGRAM 1206</t>
  </si>
  <si>
    <t>Tekući projekt T120602</t>
  </si>
  <si>
    <t>Izvor financiranja 1.1.1.</t>
  </si>
  <si>
    <t>Opći prihodi i primici</t>
  </si>
  <si>
    <t>Fondovi EU</t>
  </si>
  <si>
    <t>PROGRAM 1207</t>
  </si>
  <si>
    <t>Aktivnost A120701</t>
  </si>
  <si>
    <t>Zakonski standard ustanova u obrazovanju</t>
  </si>
  <si>
    <t>Decentralizirana sredstva</t>
  </si>
  <si>
    <t xml:space="preserve">Rashodi za zaposlene </t>
  </si>
  <si>
    <t>Aktivnost A120702</t>
  </si>
  <si>
    <t>Investicijska ulaganja u OŠ</t>
  </si>
  <si>
    <t>Izvor financiranja 4.4.1.</t>
  </si>
  <si>
    <t>Aktivnost A120801</t>
  </si>
  <si>
    <t>Naknade građanima i kućanstvima</t>
  </si>
  <si>
    <t>Aktivnost A120804</t>
  </si>
  <si>
    <t>Financiranje školskih projekata</t>
  </si>
  <si>
    <t>Aktivnost A120808</t>
  </si>
  <si>
    <t>Nabava udžbenika za učenike OŠ</t>
  </si>
  <si>
    <t>Ras.za nab.prozv.dugo.im.</t>
  </si>
  <si>
    <t>Aktivnost A120818</t>
  </si>
  <si>
    <t>Organizacija prehrane u OŠ</t>
  </si>
  <si>
    <t>Aktivnost A120819</t>
  </si>
  <si>
    <t>Opkskrba higijenskim potrepštinama</t>
  </si>
  <si>
    <t>Ostali rashodi</t>
  </si>
  <si>
    <t>Aktivnost A120810</t>
  </si>
  <si>
    <t>Izvor financiranja 6.2.1.</t>
  </si>
  <si>
    <t>Ostale aktivnosti OŠ</t>
  </si>
  <si>
    <t>Plan 2025.</t>
  </si>
  <si>
    <t>Prihodi od prodaje proizvoda i roba te pruženih usluga i prihodi od donacija</t>
  </si>
  <si>
    <t>Naknade građanima i kućanstvima na temelju osiguranja i druge naknade</t>
  </si>
  <si>
    <t>A1. PRIHODI POSLOVANJA PREMA EKONOMSKOJ KLASIFIKACIJI</t>
  </si>
  <si>
    <t xml:space="preserve">6 Donacije </t>
  </si>
  <si>
    <t>3 Vlastiti prihodi</t>
  </si>
  <si>
    <t xml:space="preserve">   11 Opći prihodi i primici</t>
  </si>
  <si>
    <t xml:space="preserve">   32 Vlastiti prihodi</t>
  </si>
  <si>
    <t xml:space="preserve">   44 Decentralizirana sredstva</t>
  </si>
  <si>
    <t xml:space="preserve">   56 Fondovi EU</t>
  </si>
  <si>
    <t xml:space="preserve">   62 Donacije</t>
  </si>
  <si>
    <t xml:space="preserve">   32 Vlastiti prihodi - prenesena sredstva</t>
  </si>
  <si>
    <t>4 Prihodi za posebne namjene</t>
  </si>
  <si>
    <t>5 Pomoći</t>
  </si>
  <si>
    <t xml:space="preserve">  62 Donacije - prenesena sredstva</t>
  </si>
  <si>
    <t xml:space="preserve">EU projekti </t>
  </si>
  <si>
    <t>Europski soc.fond Zajedno možemo sve vol 6/7 pomoćnik u nastavi</t>
  </si>
  <si>
    <t>Ostali rashodi za zaposlene</t>
  </si>
  <si>
    <t>Redovno poslovanje škole</t>
  </si>
  <si>
    <t>Izvor  financiranja
4.4.1.</t>
  </si>
  <si>
    <t>PROGRAM 1208</t>
  </si>
  <si>
    <t>Pogram ustanova u obrazovanju iznad zakonskog standarda</t>
  </si>
  <si>
    <t>Financiranje radnih materijala za učenike osnovnih škola</t>
  </si>
  <si>
    <t>Izvor financiranja
1.1.1.</t>
  </si>
  <si>
    <t>Izvor financiranja 6.2.2.</t>
  </si>
  <si>
    <t>Dodatne djelatnosti OŠ</t>
  </si>
  <si>
    <t>Izvor financiranja
3.2.1.</t>
  </si>
  <si>
    <t>UKUPNI RASHODI</t>
  </si>
  <si>
    <t>09 OBRAZOVANJE</t>
  </si>
  <si>
    <t>091 PREDŠKOLSKO I OSNOVNO OBRAZOVANJE</t>
  </si>
  <si>
    <t>A2. PRIHODI POSLOVANJA PREMA IZVORIMA FINANCIRANJA</t>
  </si>
  <si>
    <t>A3. RASHODI PREMA FUNKCIJSKOJ KLASIFIKACIJI</t>
  </si>
  <si>
    <t>Izvor financiranja
3.2.2.</t>
  </si>
  <si>
    <t>Vlastiti prihodi - prenesena sredstva</t>
  </si>
  <si>
    <t xml:space="preserve">Glava 10202 </t>
  </si>
  <si>
    <t>Ustanove u obrazovanju</t>
  </si>
  <si>
    <t>12296 O.Š. Braća Glumac - Lastovo</t>
  </si>
  <si>
    <t>Izvor 11</t>
  </si>
  <si>
    <t>Izvor 44</t>
  </si>
  <si>
    <t>Izvor 56</t>
  </si>
  <si>
    <t>Izvor 62</t>
  </si>
  <si>
    <t>Izvor 58</t>
  </si>
  <si>
    <t>Ostale pomoći PK</t>
  </si>
  <si>
    <t>Izvor 32</t>
  </si>
  <si>
    <t>Donacije PK</t>
  </si>
  <si>
    <t>Donacije PK- prenesena sredstva</t>
  </si>
  <si>
    <t>Donacije PK - prenesena sredstva</t>
  </si>
  <si>
    <t>Vlastiti prihodi PK</t>
  </si>
  <si>
    <t>Vlastiti prihodi PK - prenesena sredstva</t>
  </si>
  <si>
    <t>,</t>
  </si>
  <si>
    <t xml:space="preserve">   58 Ostale pomoći PK - prenesena sredstva</t>
  </si>
  <si>
    <t>Ostale pomoći PK - prenesena sredstva</t>
  </si>
  <si>
    <t>Izvor financiranja 5.8.2.</t>
  </si>
  <si>
    <t>Kapitalni projekt K120703</t>
  </si>
  <si>
    <t>Kapitalna ulaganja u osnovne škole</t>
  </si>
  <si>
    <t>Osnovna škola "Braća Glumac"</t>
  </si>
  <si>
    <t>Dolac 11</t>
  </si>
  <si>
    <t>20290 Lastovo</t>
  </si>
  <si>
    <t>OIB: 80382692021</t>
  </si>
  <si>
    <t>Izvršenje 2024.</t>
  </si>
  <si>
    <t>Plan 2026.</t>
  </si>
  <si>
    <t>Projekcija 2027.</t>
  </si>
  <si>
    <t>Projekcija  2028.</t>
  </si>
  <si>
    <t>Prihodi od imovine</t>
  </si>
  <si>
    <t>Rashodi za dodatna ulaganja na nefinancijskoj imovini</t>
  </si>
  <si>
    <t xml:space="preserve">   52 Ostale pomoći</t>
  </si>
  <si>
    <t>Izvor 52</t>
  </si>
  <si>
    <t>Aktivnost A120803</t>
  </si>
  <si>
    <t>Natjecanja iz znanja učenika</t>
  </si>
  <si>
    <t>PROGRAM 1202</t>
  </si>
  <si>
    <t>Odgoj i obrazovanje</t>
  </si>
  <si>
    <t>Kapitalni projekt K120208</t>
  </si>
  <si>
    <t>Kapitalni projekti u školstvu</t>
  </si>
  <si>
    <t xml:space="preserve">   32 Vlastiti prihodi PK</t>
  </si>
  <si>
    <t xml:space="preserve">   52 Ostale pomoći  / 
   50 Pomoći iz državnog proračuna</t>
  </si>
  <si>
    <t xml:space="preserve">  '52 Ostale pomoći </t>
  </si>
  <si>
    <t>-</t>
  </si>
  <si>
    <t xml:space="preserve">   56 Fondovi EU </t>
  </si>
  <si>
    <t xml:space="preserve">   58 Ostale pomoći prorač.k. / 
   50  Pomoći iz državnog proračuna</t>
  </si>
  <si>
    <t xml:space="preserve">  '58 Ostale pomoći prorač.k. / 
   50  Pomoći iz državnog proračuna</t>
  </si>
  <si>
    <t xml:space="preserve">Ostale pomoći </t>
  </si>
  <si>
    <t>Izvor 52 / 50</t>
  </si>
  <si>
    <t>Ostale pomoći / Pomoći iz državnog proračuna</t>
  </si>
  <si>
    <t>Izvor 58 / 50</t>
  </si>
  <si>
    <t>Ostale pomoći PK / Pomoći iz državnog proračuna</t>
  </si>
  <si>
    <t>Izvor financiranja 5.2.2.</t>
  </si>
  <si>
    <t>Izvor financiranja 5.2.1. / 5.0.111</t>
  </si>
  <si>
    <t>Ostale pomoći / Pomoći iz drž.proračuna kroz opće prihode i primitke - DNŽ</t>
  </si>
  <si>
    <t xml:space="preserve">Izvor financiranja 5.6.1. / 5.6.1001 </t>
  </si>
  <si>
    <t>Fondovi EU  / Europski soc.fond fin. Iz rasp.pred. Ili unaopr.nap.prih - DNŽ</t>
  </si>
  <si>
    <t>Izvor financiranja 5.8.1. / 5.0.112</t>
  </si>
  <si>
    <t>Ostale pom.prorač.kor. / Pomoći iz drž. Proračuna kroz opće prihode i primitke - PK</t>
  </si>
  <si>
    <t>FINANCIJSKI PLAN PRORAČUNSKOG KORISNIKA JEDINICE LOKALNE I PODRUČNE (REGIONALNE) SAMOUPRAVE 
ZA 2026. I PROJEKCIJA ZA 2027. I 2028. GODINU</t>
  </si>
  <si>
    <t>FINANCIJSKI PLAN OSNOVNE ŠKOLE "BRAĆA GLUMAC"
ZA 2026. I PROJEKCIJA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</si>
</sst>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Ariel"/>
      <charset val="238"/>
    </font>
    <font>
      <sz val="12"/>
      <color theme="1"/>
      <name val="Ariel"/>
      <charset val="238"/>
    </font>
    <font>
      <sz val="11"/>
      <color theme="1"/>
      <name val="Ariel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8" fillId="2" borderId="0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 applyProtection="1">
      <alignment horizontal="right" wrapText="1"/>
    </xf>
    <xf numFmtId="3" fontId="6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0" fontId="15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 indent="1"/>
    </xf>
    <xf numFmtId="0" fontId="6" fillId="4" borderId="4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8" fillId="2" borderId="7" xfId="0" quotePrefix="1" applyFont="1" applyFill="1" applyBorder="1" applyAlignment="1">
      <alignment horizontal="left" vertical="center" wrapText="1"/>
    </xf>
    <xf numFmtId="3" fontId="6" fillId="4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4" borderId="4" xfId="0" applyFont="1" applyFill="1" applyBorder="1" applyAlignment="1">
      <alignment horizontal="left" vertical="center" wrapText="1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5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/>
    </xf>
    <xf numFmtId="4" fontId="6" fillId="4" borderId="4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0" fontId="27" fillId="0" borderId="0" xfId="0" applyFont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22" fillId="4" borderId="1" xfId="0" applyFont="1" applyFill="1" applyBorder="1" applyAlignment="1">
      <alignment vertical="center" wrapText="1"/>
    </xf>
    <xf numFmtId="0" fontId="22" fillId="4" borderId="2" xfId="0" applyFont="1" applyFill="1" applyBorder="1" applyAlignment="1">
      <alignment vertical="center" wrapText="1"/>
    </xf>
    <xf numFmtId="0" fontId="22" fillId="4" borderId="4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6" fillId="5" borderId="2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workbookViewId="0">
      <selection activeCell="M8" sqref="M8"/>
    </sheetView>
  </sheetViews>
  <sheetFormatPr defaultRowHeight="15"/>
  <cols>
    <col min="5" max="10" width="25.28515625" customWidth="1"/>
  </cols>
  <sheetData>
    <row r="1" spans="1:10" ht="15.75">
      <c r="A1" s="80" t="s">
        <v>126</v>
      </c>
      <c r="B1" s="81"/>
      <c r="C1" s="81"/>
      <c r="D1" s="82"/>
    </row>
    <row r="2" spans="1:10" ht="15.75">
      <c r="A2" s="81" t="s">
        <v>127</v>
      </c>
      <c r="B2" s="81"/>
      <c r="C2" s="81"/>
      <c r="D2" s="82"/>
    </row>
    <row r="3" spans="1:10" ht="15.75">
      <c r="A3" s="81" t="s">
        <v>128</v>
      </c>
      <c r="B3" s="81"/>
      <c r="C3" s="81"/>
      <c r="D3" s="82"/>
      <c r="I3" s="99"/>
    </row>
    <row r="4" spans="1:10" ht="15.75">
      <c r="A4" s="81" t="s">
        <v>129</v>
      </c>
      <c r="B4" s="81"/>
      <c r="C4" s="81"/>
      <c r="D4" s="82"/>
    </row>
    <row r="5" spans="1:10" ht="32.25" customHeight="1">
      <c r="A5" s="102" t="s">
        <v>164</v>
      </c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8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ht="15.75">
      <c r="A7" s="102" t="s">
        <v>13</v>
      </c>
      <c r="B7" s="102"/>
      <c r="C7" s="102"/>
      <c r="D7" s="102"/>
      <c r="E7" s="102"/>
      <c r="F7" s="102"/>
      <c r="G7" s="102"/>
      <c r="H7" s="102"/>
      <c r="I7" s="102"/>
      <c r="J7" s="102"/>
    </row>
    <row r="8" spans="1:10" ht="18">
      <c r="A8" s="22"/>
      <c r="B8" s="22"/>
      <c r="C8" s="22"/>
      <c r="D8" s="22"/>
      <c r="E8" s="22"/>
      <c r="F8" s="22"/>
      <c r="G8" s="22"/>
      <c r="H8" s="22"/>
      <c r="I8" s="5"/>
      <c r="J8" s="5"/>
    </row>
    <row r="9" spans="1:10" ht="15.75">
      <c r="A9" s="102" t="s">
        <v>17</v>
      </c>
      <c r="B9" s="103"/>
      <c r="C9" s="103"/>
      <c r="D9" s="103"/>
      <c r="E9" s="103"/>
      <c r="F9" s="103"/>
      <c r="G9" s="103"/>
      <c r="H9" s="103"/>
      <c r="I9" s="103"/>
      <c r="J9" s="103"/>
    </row>
    <row r="10" spans="1:10" ht="18">
      <c r="A10" s="1"/>
      <c r="B10" s="2"/>
      <c r="C10" s="2"/>
      <c r="D10" s="2"/>
      <c r="E10" s="6"/>
      <c r="F10" s="7"/>
      <c r="G10" s="7"/>
      <c r="H10" s="7"/>
      <c r="I10" s="7"/>
      <c r="J10" s="31" t="s">
        <v>22</v>
      </c>
    </row>
    <row r="11" spans="1:10">
      <c r="A11" s="25"/>
      <c r="B11" s="26"/>
      <c r="C11" s="26"/>
      <c r="D11" s="27"/>
      <c r="E11" s="28"/>
      <c r="F11" s="3" t="s">
        <v>130</v>
      </c>
      <c r="G11" s="3" t="s">
        <v>71</v>
      </c>
      <c r="H11" s="3" t="s">
        <v>131</v>
      </c>
      <c r="I11" s="3" t="s">
        <v>132</v>
      </c>
      <c r="J11" s="3" t="s">
        <v>133</v>
      </c>
    </row>
    <row r="12" spans="1:10">
      <c r="A12" s="104" t="s">
        <v>0</v>
      </c>
      <c r="B12" s="105"/>
      <c r="C12" s="105"/>
      <c r="D12" s="105"/>
      <c r="E12" s="106"/>
      <c r="F12" s="96">
        <f>F13</f>
        <v>726114.12</v>
      </c>
      <c r="G12" s="96">
        <f t="shared" ref="G12:J12" si="0">G13</f>
        <v>900928</v>
      </c>
      <c r="H12" s="96">
        <f t="shared" si="0"/>
        <v>909685</v>
      </c>
      <c r="I12" s="96">
        <f t="shared" si="0"/>
        <v>909685</v>
      </c>
      <c r="J12" s="96">
        <f t="shared" si="0"/>
        <v>898785</v>
      </c>
    </row>
    <row r="13" spans="1:10">
      <c r="A13" s="107" t="s">
        <v>23</v>
      </c>
      <c r="B13" s="108"/>
      <c r="C13" s="108"/>
      <c r="D13" s="108"/>
      <c r="E13" s="101"/>
      <c r="F13" s="97">
        <v>726114.12</v>
      </c>
      <c r="G13" s="97">
        <v>900928</v>
      </c>
      <c r="H13" s="97">
        <v>909685</v>
      </c>
      <c r="I13" s="97">
        <v>909685</v>
      </c>
      <c r="J13" s="97">
        <v>898785</v>
      </c>
    </row>
    <row r="14" spans="1:10">
      <c r="A14" s="109" t="s">
        <v>24</v>
      </c>
      <c r="B14" s="101"/>
      <c r="C14" s="101"/>
      <c r="D14" s="101"/>
      <c r="E14" s="101"/>
      <c r="F14" s="29"/>
      <c r="G14" s="29"/>
      <c r="H14" s="29"/>
      <c r="I14" s="29"/>
      <c r="J14" s="29"/>
    </row>
    <row r="15" spans="1:10">
      <c r="A15" s="32" t="s">
        <v>1</v>
      </c>
      <c r="B15" s="39"/>
      <c r="C15" s="39"/>
      <c r="D15" s="39"/>
      <c r="E15" s="39"/>
      <c r="F15" s="96">
        <f>F16+F17</f>
        <v>727248.43</v>
      </c>
      <c r="G15" s="96">
        <f t="shared" ref="G15:J15" si="1">G16+G17</f>
        <v>901663</v>
      </c>
      <c r="H15" s="96">
        <f t="shared" si="1"/>
        <v>909685</v>
      </c>
      <c r="I15" s="96">
        <f t="shared" si="1"/>
        <v>909685</v>
      </c>
      <c r="J15" s="96">
        <f t="shared" si="1"/>
        <v>898785</v>
      </c>
    </row>
    <row r="16" spans="1:10">
      <c r="A16" s="110" t="s">
        <v>25</v>
      </c>
      <c r="B16" s="108"/>
      <c r="C16" s="108"/>
      <c r="D16" s="108"/>
      <c r="E16" s="108"/>
      <c r="F16" s="97">
        <v>721242.03</v>
      </c>
      <c r="G16" s="97">
        <v>877563</v>
      </c>
      <c r="H16" s="97">
        <v>886185</v>
      </c>
      <c r="I16" s="97">
        <v>886185</v>
      </c>
      <c r="J16" s="97">
        <v>875285</v>
      </c>
    </row>
    <row r="17" spans="1:10">
      <c r="A17" s="100" t="s">
        <v>26</v>
      </c>
      <c r="B17" s="101"/>
      <c r="C17" s="101"/>
      <c r="D17" s="101"/>
      <c r="E17" s="101"/>
      <c r="F17" s="97">
        <v>6006.4</v>
      </c>
      <c r="G17" s="97">
        <v>24100</v>
      </c>
      <c r="H17" s="97">
        <v>23500</v>
      </c>
      <c r="I17" s="97">
        <v>23500</v>
      </c>
      <c r="J17" s="97">
        <v>23500</v>
      </c>
    </row>
    <row r="18" spans="1:10">
      <c r="A18" s="111" t="s">
        <v>34</v>
      </c>
      <c r="B18" s="105"/>
      <c r="C18" s="105"/>
      <c r="D18" s="105"/>
      <c r="E18" s="105"/>
      <c r="F18" s="96">
        <f>F12-F15</f>
        <v>-1134.3100000000559</v>
      </c>
      <c r="G18" s="96">
        <f t="shared" ref="G18:J18" si="2">G12-G15</f>
        <v>-735</v>
      </c>
      <c r="H18" s="96">
        <f t="shared" si="2"/>
        <v>0</v>
      </c>
      <c r="I18" s="96">
        <f t="shared" si="2"/>
        <v>0</v>
      </c>
      <c r="J18" s="96">
        <f t="shared" si="2"/>
        <v>0</v>
      </c>
    </row>
    <row r="19" spans="1:10" ht="18">
      <c r="A19" s="22"/>
      <c r="B19" s="20"/>
      <c r="C19" s="20"/>
      <c r="D19" s="20"/>
      <c r="E19" s="20"/>
      <c r="F19" s="20"/>
      <c r="G19" s="20"/>
      <c r="H19" s="21"/>
      <c r="I19" s="21"/>
      <c r="J19" s="21"/>
    </row>
    <row r="20" spans="1:10" ht="15.75">
      <c r="A20" s="102" t="s">
        <v>18</v>
      </c>
      <c r="B20" s="103"/>
      <c r="C20" s="103"/>
      <c r="D20" s="103"/>
      <c r="E20" s="103"/>
      <c r="F20" s="103"/>
      <c r="G20" s="103"/>
      <c r="H20" s="103"/>
      <c r="I20" s="103"/>
      <c r="J20" s="103"/>
    </row>
    <row r="21" spans="1:10" ht="18">
      <c r="A21" s="22"/>
      <c r="B21" s="20"/>
      <c r="C21" s="20"/>
      <c r="D21" s="20"/>
      <c r="E21" s="20"/>
      <c r="F21" s="20"/>
      <c r="G21" s="20"/>
      <c r="H21" s="21"/>
      <c r="I21" s="21"/>
      <c r="J21" s="21"/>
    </row>
    <row r="22" spans="1:10">
      <c r="A22" s="25"/>
      <c r="B22" s="26"/>
      <c r="C22" s="26"/>
      <c r="D22" s="27"/>
      <c r="E22" s="28"/>
      <c r="F22" s="3" t="s">
        <v>130</v>
      </c>
      <c r="G22" s="3" t="s">
        <v>71</v>
      </c>
      <c r="H22" s="3" t="s">
        <v>131</v>
      </c>
      <c r="I22" s="3" t="s">
        <v>132</v>
      </c>
      <c r="J22" s="3" t="s">
        <v>133</v>
      </c>
    </row>
    <row r="23" spans="1:10">
      <c r="A23" s="100" t="s">
        <v>27</v>
      </c>
      <c r="B23" s="101"/>
      <c r="C23" s="101"/>
      <c r="D23" s="101"/>
      <c r="E23" s="101"/>
      <c r="F23" s="41"/>
      <c r="G23" s="41"/>
      <c r="H23" s="41"/>
      <c r="I23" s="41"/>
      <c r="J23" s="40"/>
    </row>
    <row r="24" spans="1:10">
      <c r="A24" s="100" t="s">
        <v>28</v>
      </c>
      <c r="B24" s="101"/>
      <c r="C24" s="101"/>
      <c r="D24" s="101"/>
      <c r="E24" s="101"/>
      <c r="F24" s="41"/>
      <c r="G24" s="41"/>
      <c r="H24" s="41"/>
      <c r="I24" s="41"/>
      <c r="J24" s="40"/>
    </row>
    <row r="25" spans="1:10">
      <c r="A25" s="111" t="s">
        <v>2</v>
      </c>
      <c r="B25" s="105"/>
      <c r="C25" s="105"/>
      <c r="D25" s="105"/>
      <c r="E25" s="105"/>
      <c r="F25" s="96">
        <f>F23-F24</f>
        <v>0</v>
      </c>
      <c r="G25" s="96">
        <f t="shared" ref="G25:J25" si="3">G23-G24</f>
        <v>0</v>
      </c>
      <c r="H25" s="96">
        <f t="shared" si="3"/>
        <v>0</v>
      </c>
      <c r="I25" s="96">
        <f t="shared" si="3"/>
        <v>0</v>
      </c>
      <c r="J25" s="96">
        <f t="shared" si="3"/>
        <v>0</v>
      </c>
    </row>
    <row r="26" spans="1:10">
      <c r="A26" s="111" t="s">
        <v>35</v>
      </c>
      <c r="B26" s="105"/>
      <c r="C26" s="105"/>
      <c r="D26" s="105"/>
      <c r="E26" s="105"/>
      <c r="F26" s="96">
        <f>F18+F25</f>
        <v>-1134.3100000000559</v>
      </c>
      <c r="G26" s="96">
        <f t="shared" ref="G26:J26" si="4">G18+G25</f>
        <v>-735</v>
      </c>
      <c r="H26" s="96">
        <f t="shared" si="4"/>
        <v>0</v>
      </c>
      <c r="I26" s="96">
        <f t="shared" si="4"/>
        <v>0</v>
      </c>
      <c r="J26" s="96">
        <f t="shared" si="4"/>
        <v>0</v>
      </c>
    </row>
    <row r="27" spans="1:10" ht="18">
      <c r="A27" s="19"/>
      <c r="B27" s="20"/>
      <c r="C27" s="20"/>
      <c r="D27" s="20"/>
      <c r="E27" s="20"/>
      <c r="F27" s="20"/>
      <c r="G27" s="20"/>
      <c r="H27" s="21"/>
      <c r="I27" s="21"/>
      <c r="J27" s="21"/>
    </row>
    <row r="28" spans="1:10" ht="15.75">
      <c r="A28" s="102" t="s">
        <v>36</v>
      </c>
      <c r="B28" s="103"/>
      <c r="C28" s="103"/>
      <c r="D28" s="103"/>
      <c r="E28" s="103"/>
      <c r="F28" s="103"/>
      <c r="G28" s="103"/>
      <c r="H28" s="103"/>
      <c r="I28" s="103"/>
      <c r="J28" s="103"/>
    </row>
    <row r="29" spans="1:10" ht="15.75">
      <c r="A29" s="37"/>
      <c r="B29" s="38"/>
      <c r="C29" s="38"/>
      <c r="D29" s="38"/>
      <c r="E29" s="38"/>
      <c r="F29" s="38"/>
      <c r="G29" s="38"/>
      <c r="H29" s="38"/>
      <c r="I29" s="38"/>
      <c r="J29" s="38"/>
    </row>
    <row r="30" spans="1:10">
      <c r="A30" s="25"/>
      <c r="B30" s="26"/>
      <c r="C30" s="26"/>
      <c r="D30" s="27"/>
      <c r="E30" s="28"/>
      <c r="F30" s="3" t="s">
        <v>130</v>
      </c>
      <c r="G30" s="3" t="s">
        <v>71</v>
      </c>
      <c r="H30" s="3" t="s">
        <v>131</v>
      </c>
      <c r="I30" s="3" t="s">
        <v>132</v>
      </c>
      <c r="J30" s="3" t="s">
        <v>133</v>
      </c>
    </row>
    <row r="31" spans="1:10" ht="15" customHeight="1">
      <c r="A31" s="114" t="s">
        <v>37</v>
      </c>
      <c r="B31" s="115"/>
      <c r="C31" s="115"/>
      <c r="D31" s="115"/>
      <c r="E31" s="116"/>
      <c r="F31" s="98">
        <v>487.48</v>
      </c>
      <c r="G31" s="98">
        <v>735</v>
      </c>
      <c r="H31" s="98">
        <v>0</v>
      </c>
      <c r="I31" s="98">
        <v>0</v>
      </c>
      <c r="J31" s="98">
        <v>0</v>
      </c>
    </row>
    <row r="32" spans="1:10" ht="15" customHeight="1">
      <c r="A32" s="111" t="s">
        <v>38</v>
      </c>
      <c r="B32" s="105"/>
      <c r="C32" s="105"/>
      <c r="D32" s="105"/>
      <c r="E32" s="105"/>
      <c r="F32" s="44">
        <v>-646.83000000000004</v>
      </c>
      <c r="G32" s="44">
        <f t="shared" ref="G32:J32" si="5">G26+G31</f>
        <v>0</v>
      </c>
      <c r="H32" s="44">
        <f t="shared" si="5"/>
        <v>0</v>
      </c>
      <c r="I32" s="44">
        <f t="shared" si="5"/>
        <v>0</v>
      </c>
      <c r="J32" s="44">
        <f t="shared" si="5"/>
        <v>0</v>
      </c>
    </row>
    <row r="33" spans="1:10" ht="45" customHeight="1">
      <c r="A33" s="104" t="s">
        <v>39</v>
      </c>
      <c r="B33" s="117"/>
      <c r="C33" s="117"/>
      <c r="D33" s="117"/>
      <c r="E33" s="118"/>
      <c r="F33" s="44">
        <f>F18+F25+F31-F32</f>
        <v>-5.5820237321313471E-11</v>
      </c>
      <c r="G33" s="44">
        <f t="shared" ref="G33:J33" si="6">G18+G25+G31-G32</f>
        <v>0</v>
      </c>
      <c r="H33" s="44">
        <f t="shared" si="6"/>
        <v>0</v>
      </c>
      <c r="I33" s="44">
        <f t="shared" si="6"/>
        <v>0</v>
      </c>
      <c r="J33" s="44">
        <f t="shared" si="6"/>
        <v>0</v>
      </c>
    </row>
    <row r="34" spans="1:10" ht="15.75">
      <c r="A34" s="45"/>
      <c r="B34" s="46"/>
      <c r="C34" s="46"/>
      <c r="D34" s="46"/>
      <c r="E34" s="46"/>
      <c r="F34" s="46"/>
      <c r="G34" s="46"/>
      <c r="H34" s="46"/>
      <c r="I34" s="46"/>
      <c r="J34" s="46"/>
    </row>
    <row r="35" spans="1:10" ht="15.75">
      <c r="A35" s="119" t="s">
        <v>33</v>
      </c>
      <c r="B35" s="119"/>
      <c r="C35" s="119"/>
      <c r="D35" s="119"/>
      <c r="E35" s="119"/>
      <c r="F35" s="119"/>
      <c r="G35" s="119"/>
      <c r="H35" s="119"/>
      <c r="I35" s="119"/>
      <c r="J35" s="119"/>
    </row>
    <row r="36" spans="1:10" ht="18">
      <c r="A36" s="47"/>
      <c r="B36" s="48"/>
      <c r="C36" s="48"/>
      <c r="D36" s="48"/>
      <c r="E36" s="48"/>
      <c r="F36" s="48"/>
      <c r="G36" s="48"/>
      <c r="H36" s="49"/>
      <c r="I36" s="49"/>
      <c r="J36" s="49"/>
    </row>
    <row r="37" spans="1:10">
      <c r="A37" s="50"/>
      <c r="B37" s="51"/>
      <c r="C37" s="51"/>
      <c r="D37" s="52"/>
      <c r="E37" s="53"/>
      <c r="F37" s="3" t="s">
        <v>130</v>
      </c>
      <c r="G37" s="3" t="s">
        <v>71</v>
      </c>
      <c r="H37" s="3" t="s">
        <v>131</v>
      </c>
      <c r="I37" s="3" t="s">
        <v>132</v>
      </c>
      <c r="J37" s="3" t="s">
        <v>133</v>
      </c>
    </row>
    <row r="38" spans="1:10">
      <c r="A38" s="114" t="s">
        <v>37</v>
      </c>
      <c r="B38" s="115"/>
      <c r="C38" s="115"/>
      <c r="D38" s="115"/>
      <c r="E38" s="116"/>
      <c r="F38" s="42">
        <v>0</v>
      </c>
      <c r="G38" s="42">
        <f>F41</f>
        <v>0</v>
      </c>
      <c r="H38" s="42">
        <f>G41</f>
        <v>0</v>
      </c>
      <c r="I38" s="42">
        <f>H41</f>
        <v>0</v>
      </c>
      <c r="J38" s="43">
        <f>I41</f>
        <v>0</v>
      </c>
    </row>
    <row r="39" spans="1:10" ht="28.5" customHeight="1">
      <c r="A39" s="114" t="s">
        <v>40</v>
      </c>
      <c r="B39" s="115"/>
      <c r="C39" s="115"/>
      <c r="D39" s="115"/>
      <c r="E39" s="116"/>
      <c r="F39" s="42">
        <v>0</v>
      </c>
      <c r="G39" s="42">
        <v>0</v>
      </c>
      <c r="H39" s="42">
        <v>0</v>
      </c>
      <c r="I39" s="42">
        <v>0</v>
      </c>
      <c r="J39" s="43">
        <v>0</v>
      </c>
    </row>
    <row r="40" spans="1:10">
      <c r="A40" s="114" t="s">
        <v>41</v>
      </c>
      <c r="B40" s="120"/>
      <c r="C40" s="120"/>
      <c r="D40" s="120"/>
      <c r="E40" s="121"/>
      <c r="F40" s="42">
        <v>0</v>
      </c>
      <c r="G40" s="42">
        <v>0</v>
      </c>
      <c r="H40" s="42">
        <v>0</v>
      </c>
      <c r="I40" s="42">
        <v>0</v>
      </c>
      <c r="J40" s="43">
        <v>0</v>
      </c>
    </row>
    <row r="41" spans="1:10" ht="15" customHeight="1">
      <c r="A41" s="111" t="s">
        <v>38</v>
      </c>
      <c r="B41" s="105"/>
      <c r="C41" s="105"/>
      <c r="D41" s="105"/>
      <c r="E41" s="105"/>
      <c r="F41" s="30">
        <f>F38-F39+F40</f>
        <v>0</v>
      </c>
      <c r="G41" s="30">
        <f t="shared" ref="G41:J41" si="7">G38-G39+G40</f>
        <v>0</v>
      </c>
      <c r="H41" s="30">
        <f t="shared" si="7"/>
        <v>0</v>
      </c>
      <c r="I41" s="30">
        <f t="shared" si="7"/>
        <v>0</v>
      </c>
      <c r="J41" s="54">
        <f t="shared" si="7"/>
        <v>0</v>
      </c>
    </row>
    <row r="42" spans="1:10" ht="17.25" customHeight="1"/>
    <row r="43" spans="1:10">
      <c r="A43" s="112"/>
      <c r="B43" s="113"/>
      <c r="C43" s="113"/>
      <c r="D43" s="113"/>
      <c r="E43" s="113"/>
      <c r="F43" s="113"/>
      <c r="G43" s="113"/>
      <c r="H43" s="113"/>
      <c r="I43" s="113"/>
      <c r="J43" s="113"/>
    </row>
    <row r="44" spans="1:10" ht="9" customHeight="1"/>
  </sheetData>
  <mergeCells count="24">
    <mergeCell ref="A43:J43"/>
    <mergeCell ref="A25:E25"/>
    <mergeCell ref="A26:E26"/>
    <mergeCell ref="A28:J28"/>
    <mergeCell ref="A31:E31"/>
    <mergeCell ref="A32:E32"/>
    <mergeCell ref="A33:E33"/>
    <mergeCell ref="A35:J35"/>
    <mergeCell ref="A38:E38"/>
    <mergeCell ref="A39:E39"/>
    <mergeCell ref="A40:E40"/>
    <mergeCell ref="A41:E41"/>
    <mergeCell ref="A24:E24"/>
    <mergeCell ref="A5:J5"/>
    <mergeCell ref="A7:J7"/>
    <mergeCell ref="A9:J9"/>
    <mergeCell ref="A12:E12"/>
    <mergeCell ref="A13:E13"/>
    <mergeCell ref="A14:E14"/>
    <mergeCell ref="A16:E16"/>
    <mergeCell ref="A17:E17"/>
    <mergeCell ref="A18:E18"/>
    <mergeCell ref="A20:J20"/>
    <mergeCell ref="A23:E23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workbookViewId="0">
      <selection activeCell="B30" sqref="B30"/>
    </sheetView>
  </sheetViews>
  <sheetFormatPr defaultRowHeight="1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>
      <c r="A1" s="102" t="s">
        <v>163</v>
      </c>
      <c r="B1" s="102"/>
      <c r="C1" s="102"/>
      <c r="D1" s="102"/>
      <c r="E1" s="102"/>
      <c r="F1" s="102"/>
      <c r="G1" s="102"/>
      <c r="H1" s="102"/>
    </row>
    <row r="2" spans="1:8" ht="18" customHeight="1">
      <c r="A2" s="4"/>
      <c r="B2" s="4"/>
      <c r="C2" s="4"/>
      <c r="D2" s="4"/>
      <c r="E2" s="4"/>
      <c r="F2" s="4"/>
      <c r="G2" s="4"/>
      <c r="H2" s="4"/>
    </row>
    <row r="3" spans="1:8" ht="15.75" customHeight="1">
      <c r="A3" s="102" t="s">
        <v>13</v>
      </c>
      <c r="B3" s="102"/>
      <c r="C3" s="102"/>
      <c r="D3" s="102"/>
      <c r="E3" s="102"/>
      <c r="F3" s="102"/>
      <c r="G3" s="102"/>
      <c r="H3" s="102"/>
    </row>
    <row r="4" spans="1:8" ht="18">
      <c r="A4" s="4"/>
      <c r="B4" s="4"/>
      <c r="C4" s="4"/>
      <c r="D4" s="4"/>
      <c r="E4" s="4"/>
      <c r="F4" s="4"/>
      <c r="G4" s="5"/>
      <c r="H4" s="5"/>
    </row>
    <row r="5" spans="1:8" ht="18" customHeight="1">
      <c r="A5" s="102" t="s">
        <v>4</v>
      </c>
      <c r="B5" s="102"/>
      <c r="C5" s="102"/>
      <c r="D5" s="102"/>
      <c r="E5" s="102"/>
      <c r="F5" s="102"/>
      <c r="G5" s="102"/>
      <c r="H5" s="102"/>
    </row>
    <row r="6" spans="1:8" ht="18">
      <c r="A6" s="4"/>
      <c r="B6" s="4"/>
      <c r="C6" s="4"/>
      <c r="D6" s="4"/>
      <c r="E6" s="4"/>
      <c r="F6" s="4"/>
      <c r="G6" s="5"/>
      <c r="H6" s="5"/>
    </row>
    <row r="7" spans="1:8" ht="15.75" customHeight="1">
      <c r="A7" s="102" t="s">
        <v>74</v>
      </c>
      <c r="B7" s="102"/>
      <c r="C7" s="102"/>
      <c r="D7" s="102"/>
      <c r="E7" s="102"/>
      <c r="F7" s="102"/>
      <c r="G7" s="102"/>
      <c r="H7" s="102"/>
    </row>
    <row r="8" spans="1:8" ht="18">
      <c r="A8" s="4"/>
      <c r="B8" s="4"/>
      <c r="C8" s="4"/>
      <c r="D8" s="4"/>
      <c r="E8" s="4"/>
      <c r="F8" s="4"/>
      <c r="G8" s="5"/>
      <c r="H8" s="5"/>
    </row>
    <row r="9" spans="1:8">
      <c r="A9" s="18" t="s">
        <v>5</v>
      </c>
      <c r="B9" s="17" t="s">
        <v>6</v>
      </c>
      <c r="C9" s="17" t="s">
        <v>3</v>
      </c>
      <c r="D9" s="18" t="s">
        <v>130</v>
      </c>
      <c r="E9" s="18" t="s">
        <v>71</v>
      </c>
      <c r="F9" s="18" t="s">
        <v>131</v>
      </c>
      <c r="G9" s="18" t="s">
        <v>132</v>
      </c>
      <c r="H9" s="18" t="s">
        <v>133</v>
      </c>
    </row>
    <row r="10" spans="1:8">
      <c r="A10" s="34"/>
      <c r="B10" s="35"/>
      <c r="C10" s="33" t="s">
        <v>0</v>
      </c>
      <c r="D10" s="94">
        <f>D11</f>
        <v>726114.1</v>
      </c>
      <c r="E10" s="94">
        <f t="shared" ref="E10:H10" si="0">E11</f>
        <v>900928</v>
      </c>
      <c r="F10" s="94">
        <f t="shared" si="0"/>
        <v>909685</v>
      </c>
      <c r="G10" s="94">
        <f t="shared" si="0"/>
        <v>909685</v>
      </c>
      <c r="H10" s="94">
        <f t="shared" si="0"/>
        <v>898785</v>
      </c>
    </row>
    <row r="11" spans="1:8" ht="15.75" customHeight="1">
      <c r="A11" s="10">
        <v>6</v>
      </c>
      <c r="B11" s="10"/>
      <c r="C11" s="10" t="s">
        <v>7</v>
      </c>
      <c r="D11" s="94">
        <f>D12+D14+D15</f>
        <v>726114.1</v>
      </c>
      <c r="E11" s="94">
        <f t="shared" ref="E11:H11" si="1">E12+E14+E15</f>
        <v>900928</v>
      </c>
      <c r="F11" s="94">
        <f t="shared" si="1"/>
        <v>909685</v>
      </c>
      <c r="G11" s="94">
        <f t="shared" si="1"/>
        <v>909685</v>
      </c>
      <c r="H11" s="94">
        <f t="shared" si="1"/>
        <v>898785</v>
      </c>
    </row>
    <row r="12" spans="1:8" ht="38.25">
      <c r="A12" s="10"/>
      <c r="B12" s="15">
        <v>63</v>
      </c>
      <c r="C12" s="15" t="s">
        <v>19</v>
      </c>
      <c r="D12" s="95">
        <v>635391.59</v>
      </c>
      <c r="E12" s="95">
        <v>776003</v>
      </c>
      <c r="F12" s="95">
        <v>764571</v>
      </c>
      <c r="G12" s="95">
        <v>764571</v>
      </c>
      <c r="H12" s="95">
        <v>764571</v>
      </c>
    </row>
    <row r="13" spans="1:8">
      <c r="A13" s="10"/>
      <c r="B13" s="15">
        <v>64</v>
      </c>
      <c r="C13" s="15" t="s">
        <v>134</v>
      </c>
      <c r="D13" s="95">
        <v>0.02</v>
      </c>
      <c r="E13" s="95">
        <v>0</v>
      </c>
      <c r="F13" s="95">
        <v>0</v>
      </c>
      <c r="G13" s="95">
        <v>0</v>
      </c>
      <c r="H13" s="95">
        <v>0</v>
      </c>
    </row>
    <row r="14" spans="1:8" ht="38.25">
      <c r="A14" s="11"/>
      <c r="B14" s="15">
        <v>66</v>
      </c>
      <c r="C14" s="15" t="s">
        <v>72</v>
      </c>
      <c r="D14" s="95">
        <v>984.76</v>
      </c>
      <c r="E14" s="95">
        <v>1250</v>
      </c>
      <c r="F14" s="95">
        <v>650</v>
      </c>
      <c r="G14" s="95">
        <v>650</v>
      </c>
      <c r="H14" s="95">
        <v>650</v>
      </c>
    </row>
    <row r="15" spans="1:8" ht="38.25">
      <c r="A15" s="11"/>
      <c r="B15" s="11">
        <v>67</v>
      </c>
      <c r="C15" s="15" t="s">
        <v>20</v>
      </c>
      <c r="D15" s="95">
        <v>89737.75</v>
      </c>
      <c r="E15" s="95">
        <v>123675</v>
      </c>
      <c r="F15" s="95">
        <v>144464</v>
      </c>
      <c r="G15" s="95">
        <v>144464</v>
      </c>
      <c r="H15" s="95">
        <v>133564</v>
      </c>
    </row>
    <row r="18" spans="1:8" ht="15.75">
      <c r="A18" s="102" t="s">
        <v>29</v>
      </c>
      <c r="B18" s="122"/>
      <c r="C18" s="122"/>
      <c r="D18" s="122"/>
      <c r="E18" s="122"/>
      <c r="F18" s="122"/>
      <c r="G18" s="122"/>
      <c r="H18" s="122"/>
    </row>
    <row r="19" spans="1:8" ht="18">
      <c r="A19" s="4"/>
      <c r="B19" s="4"/>
      <c r="C19" s="4"/>
      <c r="D19" s="4"/>
      <c r="E19" s="4"/>
      <c r="F19" s="4"/>
      <c r="G19" s="5"/>
      <c r="H19" s="5"/>
    </row>
    <row r="20" spans="1:8">
      <c r="A20" s="18" t="s">
        <v>5</v>
      </c>
      <c r="B20" s="17" t="s">
        <v>6</v>
      </c>
      <c r="C20" s="17" t="s">
        <v>8</v>
      </c>
      <c r="D20" s="18" t="s">
        <v>130</v>
      </c>
      <c r="E20" s="18" t="s">
        <v>71</v>
      </c>
      <c r="F20" s="18" t="s">
        <v>131</v>
      </c>
      <c r="G20" s="18" t="s">
        <v>132</v>
      </c>
      <c r="H20" s="18" t="s">
        <v>133</v>
      </c>
    </row>
    <row r="21" spans="1:8">
      <c r="A21" s="34"/>
      <c r="B21" s="35"/>
      <c r="C21" s="33" t="s">
        <v>1</v>
      </c>
      <c r="D21" s="94">
        <f>D22+D28</f>
        <v>727248.42999999993</v>
      </c>
      <c r="E21" s="94">
        <f>E22+E28</f>
        <v>901663</v>
      </c>
      <c r="F21" s="94">
        <f>F22+F28</f>
        <v>909685</v>
      </c>
      <c r="G21" s="94">
        <f>G22+G28</f>
        <v>909685</v>
      </c>
      <c r="H21" s="94">
        <f>H22+H28</f>
        <v>898785</v>
      </c>
    </row>
    <row r="22" spans="1:8" ht="15.75" customHeight="1">
      <c r="A22" s="10">
        <v>3</v>
      </c>
      <c r="B22" s="10"/>
      <c r="C22" s="10" t="s">
        <v>9</v>
      </c>
      <c r="D22" s="94">
        <f>SUM(D23:D27)</f>
        <v>721242.02999999991</v>
      </c>
      <c r="E22" s="94">
        <f>SUM(E23:E27)</f>
        <v>877563</v>
      </c>
      <c r="F22" s="94">
        <f>SUM(F23:F27)</f>
        <v>886185</v>
      </c>
      <c r="G22" s="94">
        <f>SUM(G23:G27)</f>
        <v>886185</v>
      </c>
      <c r="H22" s="94">
        <f>SUM(H23:H27)</f>
        <v>875285</v>
      </c>
    </row>
    <row r="23" spans="1:8" ht="15.75" customHeight="1">
      <c r="A23" s="10"/>
      <c r="B23" s="15">
        <v>31</v>
      </c>
      <c r="C23" s="15" t="s">
        <v>10</v>
      </c>
      <c r="D23" s="95">
        <v>612353.87</v>
      </c>
      <c r="E23" s="95">
        <v>761795</v>
      </c>
      <c r="F23" s="95">
        <v>766569</v>
      </c>
      <c r="G23" s="95">
        <v>766569</v>
      </c>
      <c r="H23" s="95">
        <v>755669</v>
      </c>
    </row>
    <row r="24" spans="1:8">
      <c r="A24" s="11"/>
      <c r="B24" s="11">
        <v>32</v>
      </c>
      <c r="C24" s="11" t="s">
        <v>16</v>
      </c>
      <c r="D24" s="95">
        <v>105212.08</v>
      </c>
      <c r="E24" s="95">
        <v>111202</v>
      </c>
      <c r="F24" s="95">
        <v>114553</v>
      </c>
      <c r="G24" s="95">
        <v>114553</v>
      </c>
      <c r="H24" s="95">
        <v>114553</v>
      </c>
    </row>
    <row r="25" spans="1:8">
      <c r="A25" s="11"/>
      <c r="B25" s="11">
        <v>34</v>
      </c>
      <c r="C25" s="11" t="s">
        <v>42</v>
      </c>
      <c r="D25" s="95">
        <v>336.96</v>
      </c>
      <c r="E25" s="95">
        <v>503</v>
      </c>
      <c r="F25" s="95">
        <v>200</v>
      </c>
      <c r="G25" s="95">
        <v>200</v>
      </c>
      <c r="H25" s="95">
        <v>200</v>
      </c>
    </row>
    <row r="26" spans="1:8" ht="38.25">
      <c r="A26" s="11"/>
      <c r="B26" s="11">
        <v>37</v>
      </c>
      <c r="C26" s="59" t="s">
        <v>73</v>
      </c>
      <c r="D26" s="95">
        <v>3262.62</v>
      </c>
      <c r="E26" s="95">
        <v>4000</v>
      </c>
      <c r="F26" s="95">
        <v>4800</v>
      </c>
      <c r="G26" s="95">
        <v>4800</v>
      </c>
      <c r="H26" s="95">
        <v>4800</v>
      </c>
    </row>
    <row r="27" spans="1:8">
      <c r="A27" s="11"/>
      <c r="B27" s="11">
        <v>38</v>
      </c>
      <c r="C27" s="59" t="s">
        <v>67</v>
      </c>
      <c r="D27" s="95">
        <v>76.5</v>
      </c>
      <c r="E27" s="95">
        <v>63</v>
      </c>
      <c r="F27" s="95">
        <v>63</v>
      </c>
      <c r="G27" s="95">
        <v>63</v>
      </c>
      <c r="H27" s="95">
        <v>63</v>
      </c>
    </row>
    <row r="28" spans="1:8" ht="25.5">
      <c r="A28" s="13">
        <v>4</v>
      </c>
      <c r="B28" s="14"/>
      <c r="C28" s="23" t="s">
        <v>11</v>
      </c>
      <c r="D28" s="94">
        <f>SUM(D29:D30)</f>
        <v>6006.4</v>
      </c>
      <c r="E28" s="94">
        <f>SUM(E29:E30)</f>
        <v>24100</v>
      </c>
      <c r="F28" s="94">
        <f>F29+F30</f>
        <v>23500</v>
      </c>
      <c r="G28" s="94">
        <f t="shared" ref="G28:H28" si="2">G29+G30</f>
        <v>23500</v>
      </c>
      <c r="H28" s="94">
        <f t="shared" si="2"/>
        <v>23500</v>
      </c>
    </row>
    <row r="29" spans="1:8" ht="38.25">
      <c r="A29" s="15"/>
      <c r="B29" s="15">
        <v>42</v>
      </c>
      <c r="C29" s="24" t="s">
        <v>21</v>
      </c>
      <c r="D29" s="95">
        <v>6006.4</v>
      </c>
      <c r="E29" s="95">
        <v>6250</v>
      </c>
      <c r="F29" s="95">
        <v>15500</v>
      </c>
      <c r="G29" s="95">
        <v>15500</v>
      </c>
      <c r="H29" s="95">
        <v>15500</v>
      </c>
    </row>
    <row r="30" spans="1:8" ht="25.5">
      <c r="A30" s="15"/>
      <c r="B30" s="15">
        <v>45</v>
      </c>
      <c r="C30" s="24" t="s">
        <v>135</v>
      </c>
      <c r="D30" s="95">
        <v>0</v>
      </c>
      <c r="E30" s="95">
        <v>17850</v>
      </c>
      <c r="F30" s="95">
        <v>8000</v>
      </c>
      <c r="G30" s="95">
        <v>8000</v>
      </c>
      <c r="H30" s="95">
        <v>8000</v>
      </c>
    </row>
  </sheetData>
  <mergeCells count="5">
    <mergeCell ref="A18:H18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7"/>
  <sheetViews>
    <sheetView workbookViewId="0">
      <selection activeCell="E4" sqref="E4"/>
    </sheetView>
  </sheetViews>
  <sheetFormatPr defaultRowHeight="15"/>
  <cols>
    <col min="1" max="1" width="38.42578125" customWidth="1"/>
    <col min="2" max="6" width="25.28515625" customWidth="1"/>
  </cols>
  <sheetData>
    <row r="1" spans="1:6" ht="42" customHeight="1">
      <c r="A1" s="102" t="s">
        <v>163</v>
      </c>
      <c r="B1" s="102"/>
      <c r="C1" s="102"/>
      <c r="D1" s="102"/>
      <c r="E1" s="102"/>
      <c r="F1" s="102"/>
    </row>
    <row r="2" spans="1:6" ht="18" customHeight="1">
      <c r="A2" s="22"/>
      <c r="B2" s="22"/>
      <c r="C2" s="22"/>
      <c r="D2" s="22"/>
      <c r="E2" s="22"/>
      <c r="F2" s="22"/>
    </row>
    <row r="3" spans="1:6" ht="15.75" customHeight="1">
      <c r="A3" s="102" t="s">
        <v>13</v>
      </c>
      <c r="B3" s="102"/>
      <c r="C3" s="102"/>
      <c r="D3" s="102"/>
      <c r="E3" s="102"/>
      <c r="F3" s="102"/>
    </row>
    <row r="4" spans="1:6" ht="18">
      <c r="B4" s="22"/>
      <c r="C4" s="22"/>
      <c r="D4" s="22"/>
      <c r="E4" s="5"/>
      <c r="F4" s="5"/>
    </row>
    <row r="5" spans="1:6" ht="18" customHeight="1">
      <c r="A5" s="102" t="s">
        <v>4</v>
      </c>
      <c r="B5" s="102"/>
      <c r="C5" s="102"/>
      <c r="D5" s="102"/>
      <c r="E5" s="102"/>
      <c r="F5" s="102"/>
    </row>
    <row r="6" spans="1:6" ht="18">
      <c r="A6" s="22"/>
      <c r="B6" s="22"/>
      <c r="C6" s="22"/>
      <c r="D6" s="22"/>
      <c r="E6" s="5"/>
      <c r="F6" s="5"/>
    </row>
    <row r="7" spans="1:6" ht="15.75" customHeight="1">
      <c r="A7" s="102" t="s">
        <v>101</v>
      </c>
      <c r="B7" s="102"/>
      <c r="C7" s="102"/>
      <c r="D7" s="102"/>
      <c r="E7" s="102"/>
      <c r="F7" s="102"/>
    </row>
    <row r="8" spans="1:6" ht="18">
      <c r="A8" s="22"/>
      <c r="B8" s="22"/>
      <c r="C8" s="22"/>
      <c r="D8" s="22"/>
      <c r="E8" s="5"/>
      <c r="F8" s="5"/>
    </row>
    <row r="9" spans="1:6">
      <c r="A9" s="18" t="s">
        <v>31</v>
      </c>
      <c r="B9" s="18" t="s">
        <v>130</v>
      </c>
      <c r="C9" s="18" t="s">
        <v>71</v>
      </c>
      <c r="D9" s="18" t="s">
        <v>131</v>
      </c>
      <c r="E9" s="18" t="s">
        <v>132</v>
      </c>
      <c r="F9" s="18" t="s">
        <v>133</v>
      </c>
    </row>
    <row r="10" spans="1:6">
      <c r="A10" s="36" t="s">
        <v>0</v>
      </c>
      <c r="B10" s="94">
        <f>B11+B13+B15+B17+B22</f>
        <v>726114.12</v>
      </c>
      <c r="C10" s="94">
        <f>C11+C13+C15+C17+C22</f>
        <v>900928</v>
      </c>
      <c r="D10" s="94">
        <f>D11+D13+D15+D17+D22</f>
        <v>909685</v>
      </c>
      <c r="E10" s="94">
        <f>E11+E13+E15+E17+E22</f>
        <v>909685</v>
      </c>
      <c r="F10" s="94">
        <f>F11+F13+F15+F17+F22</f>
        <v>898785</v>
      </c>
    </row>
    <row r="11" spans="1:6">
      <c r="A11" s="23" t="s">
        <v>32</v>
      </c>
      <c r="B11" s="94">
        <f>B12</f>
        <v>8632.4699999999993</v>
      </c>
      <c r="C11" s="94">
        <f>C12</f>
        <v>35367</v>
      </c>
      <c r="D11" s="94">
        <f>D12</f>
        <v>25508</v>
      </c>
      <c r="E11" s="94">
        <f>E12</f>
        <v>25508</v>
      </c>
      <c r="F11" s="94">
        <f>F12</f>
        <v>25508</v>
      </c>
    </row>
    <row r="12" spans="1:6">
      <c r="A12" s="12" t="s">
        <v>77</v>
      </c>
      <c r="B12" s="95">
        <v>8632.4699999999993</v>
      </c>
      <c r="C12" s="95">
        <v>35367</v>
      </c>
      <c r="D12" s="95">
        <v>25508</v>
      </c>
      <c r="E12" s="95">
        <v>25508</v>
      </c>
      <c r="F12" s="95">
        <v>25508</v>
      </c>
    </row>
    <row r="13" spans="1:6">
      <c r="A13" s="23" t="s">
        <v>76</v>
      </c>
      <c r="B13" s="94">
        <f>B14</f>
        <v>0.02</v>
      </c>
      <c r="C13" s="94">
        <f>C14</f>
        <v>150</v>
      </c>
      <c r="D13" s="94">
        <f>D14</f>
        <v>150</v>
      </c>
      <c r="E13" s="94">
        <f>E14</f>
        <v>150</v>
      </c>
      <c r="F13" s="94">
        <f>F14</f>
        <v>150</v>
      </c>
    </row>
    <row r="14" spans="1:6">
      <c r="A14" s="12" t="s">
        <v>144</v>
      </c>
      <c r="B14" s="95">
        <v>0.02</v>
      </c>
      <c r="C14" s="95">
        <v>150</v>
      </c>
      <c r="D14" s="95">
        <v>150</v>
      </c>
      <c r="E14" s="95">
        <v>150</v>
      </c>
      <c r="F14" s="95">
        <v>150</v>
      </c>
    </row>
    <row r="15" spans="1:6">
      <c r="A15" s="23" t="s">
        <v>83</v>
      </c>
      <c r="B15" s="94">
        <f>B16</f>
        <v>75032.61</v>
      </c>
      <c r="C15" s="94">
        <f>C16</f>
        <v>75340</v>
      </c>
      <c r="D15" s="94">
        <f>D16</f>
        <v>94300</v>
      </c>
      <c r="E15" s="94">
        <f>E16</f>
        <v>94300</v>
      </c>
      <c r="F15" s="94">
        <f>F16</f>
        <v>94300</v>
      </c>
    </row>
    <row r="16" spans="1:6">
      <c r="A16" s="12" t="s">
        <v>79</v>
      </c>
      <c r="B16" s="95">
        <v>75032.61</v>
      </c>
      <c r="C16" s="95">
        <v>75340</v>
      </c>
      <c r="D16" s="95">
        <v>94300</v>
      </c>
      <c r="E16" s="95">
        <v>94300</v>
      </c>
      <c r="F16" s="95">
        <v>94300</v>
      </c>
    </row>
    <row r="17" spans="1:6">
      <c r="A17" s="10" t="s">
        <v>84</v>
      </c>
      <c r="B17" s="94">
        <f>SUM(B18:B21)</f>
        <v>641464.26</v>
      </c>
      <c r="C17" s="94">
        <f>SUM(C18:C21)</f>
        <v>788971</v>
      </c>
      <c r="D17" s="94">
        <f>SUM(D18:D21)</f>
        <v>789227</v>
      </c>
      <c r="E17" s="94">
        <f t="shared" ref="E17:F17" si="0">SUM(E18:E21)</f>
        <v>789227</v>
      </c>
      <c r="F17" s="94">
        <f t="shared" si="0"/>
        <v>778327</v>
      </c>
    </row>
    <row r="18" spans="1:6" ht="25.5">
      <c r="A18" s="16" t="s">
        <v>145</v>
      </c>
      <c r="B18" s="95">
        <v>1800</v>
      </c>
      <c r="C18" s="95">
        <v>3920</v>
      </c>
      <c r="D18" s="95">
        <v>10900</v>
      </c>
      <c r="E18" s="95">
        <v>10900</v>
      </c>
      <c r="F18" s="95">
        <v>0</v>
      </c>
    </row>
    <row r="19" spans="1:6">
      <c r="A19" s="16" t="s">
        <v>146</v>
      </c>
      <c r="B19" s="95" t="s">
        <v>147</v>
      </c>
      <c r="C19" s="95" t="s">
        <v>147</v>
      </c>
      <c r="D19" s="95">
        <v>8400</v>
      </c>
      <c r="E19" s="95">
        <v>8400</v>
      </c>
      <c r="F19" s="95">
        <v>8400</v>
      </c>
    </row>
    <row r="20" spans="1:6">
      <c r="A20" s="16" t="s">
        <v>148</v>
      </c>
      <c r="B20" s="95">
        <v>4272.67</v>
      </c>
      <c r="C20" s="95">
        <v>9048</v>
      </c>
      <c r="D20" s="95">
        <v>13756</v>
      </c>
      <c r="E20" s="95">
        <v>13756</v>
      </c>
      <c r="F20" s="95">
        <v>13756</v>
      </c>
    </row>
    <row r="21" spans="1:6" ht="25.5">
      <c r="A21" s="16" t="s">
        <v>149</v>
      </c>
      <c r="B21" s="95">
        <v>635391.59</v>
      </c>
      <c r="C21" s="95">
        <v>776003</v>
      </c>
      <c r="D21" s="95">
        <v>756171</v>
      </c>
      <c r="E21" s="95">
        <v>756171</v>
      </c>
      <c r="F21" s="95">
        <v>756171</v>
      </c>
    </row>
    <row r="22" spans="1:6">
      <c r="A22" s="10" t="s">
        <v>75</v>
      </c>
      <c r="B22" s="94">
        <f>B23</f>
        <v>984.76</v>
      </c>
      <c r="C22" s="94">
        <f>C23</f>
        <v>1100</v>
      </c>
      <c r="D22" s="94">
        <f>D23</f>
        <v>500</v>
      </c>
      <c r="E22" s="94">
        <f t="shared" ref="E22:F22" si="1">E23</f>
        <v>500</v>
      </c>
      <c r="F22" s="94">
        <f t="shared" si="1"/>
        <v>500</v>
      </c>
    </row>
    <row r="23" spans="1:6">
      <c r="A23" s="16" t="s">
        <v>81</v>
      </c>
      <c r="B23" s="95">
        <v>984.76</v>
      </c>
      <c r="C23" s="95">
        <v>1100</v>
      </c>
      <c r="D23" s="95">
        <v>500</v>
      </c>
      <c r="E23" s="95">
        <v>500</v>
      </c>
      <c r="F23" s="95">
        <v>500</v>
      </c>
    </row>
    <row r="24" spans="1:6">
      <c r="A24" s="55"/>
      <c r="B24" s="56"/>
      <c r="C24" s="56"/>
      <c r="D24" s="56"/>
      <c r="E24" s="56"/>
      <c r="F24" s="57"/>
    </row>
    <row r="27" spans="1:6" ht="15.75" customHeight="1">
      <c r="A27" s="102" t="s">
        <v>30</v>
      </c>
      <c r="B27" s="102"/>
      <c r="C27" s="102"/>
      <c r="D27" s="102"/>
      <c r="E27" s="102"/>
      <c r="F27" s="102"/>
    </row>
    <row r="28" spans="1:6" ht="18">
      <c r="A28" s="22"/>
      <c r="B28" s="22"/>
      <c r="C28" s="22"/>
      <c r="D28" s="22"/>
      <c r="E28" s="5"/>
      <c r="F28" s="5"/>
    </row>
    <row r="29" spans="1:6">
      <c r="A29" s="18" t="s">
        <v>31</v>
      </c>
      <c r="B29" s="18" t="s">
        <v>130</v>
      </c>
      <c r="C29" s="18" t="s">
        <v>71</v>
      </c>
      <c r="D29" s="18" t="s">
        <v>131</v>
      </c>
      <c r="E29" s="18" t="s">
        <v>132</v>
      </c>
      <c r="F29" s="18" t="s">
        <v>133</v>
      </c>
    </row>
    <row r="30" spans="1:6">
      <c r="A30" s="36" t="s">
        <v>1</v>
      </c>
      <c r="B30" s="94">
        <f>B31+B33+B36+B38+B44</f>
        <v>727248.43</v>
      </c>
      <c r="C30" s="94">
        <f>C31+C33+C36+C38+C44</f>
        <v>901663</v>
      </c>
      <c r="D30" s="94">
        <f>D31+D33+D36+D38+D44</f>
        <v>909685</v>
      </c>
      <c r="E30" s="94">
        <f>E31+E33+E36+E38+E44</f>
        <v>909685</v>
      </c>
      <c r="F30" s="94">
        <f>F31+F33+F36+F38+F44</f>
        <v>898785</v>
      </c>
    </row>
    <row r="31" spans="1:6" ht="15.75" customHeight="1">
      <c r="A31" s="23" t="s">
        <v>32</v>
      </c>
      <c r="B31" s="94">
        <f>B32</f>
        <v>8632.4699999999993</v>
      </c>
      <c r="C31" s="94">
        <f>C32</f>
        <v>35367</v>
      </c>
      <c r="D31" s="94">
        <f>D32</f>
        <v>25508</v>
      </c>
      <c r="E31" s="94">
        <f>E32</f>
        <v>25508</v>
      </c>
      <c r="F31" s="94">
        <f>F32</f>
        <v>25508</v>
      </c>
    </row>
    <row r="32" spans="1:6">
      <c r="A32" s="12" t="s">
        <v>77</v>
      </c>
      <c r="B32" s="95">
        <v>8632.4699999999993</v>
      </c>
      <c r="C32" s="95">
        <v>35367</v>
      </c>
      <c r="D32" s="95">
        <v>25508</v>
      </c>
      <c r="E32" s="95">
        <v>25508</v>
      </c>
      <c r="F32" s="95">
        <v>25508</v>
      </c>
    </row>
    <row r="33" spans="1:6">
      <c r="A33" s="23" t="s">
        <v>76</v>
      </c>
      <c r="B33" s="94">
        <f>B34+B35</f>
        <v>0.9</v>
      </c>
      <c r="C33" s="94">
        <f>SUM(C34:C35)</f>
        <v>263</v>
      </c>
      <c r="D33" s="94">
        <f>D34</f>
        <v>150</v>
      </c>
      <c r="E33" s="94">
        <f t="shared" ref="E33:F33" si="2">E34</f>
        <v>150</v>
      </c>
      <c r="F33" s="94">
        <f t="shared" si="2"/>
        <v>150</v>
      </c>
    </row>
    <row r="34" spans="1:6">
      <c r="A34" s="12" t="s">
        <v>78</v>
      </c>
      <c r="B34" s="95">
        <v>0</v>
      </c>
      <c r="C34" s="95">
        <v>150</v>
      </c>
      <c r="D34" s="95">
        <v>150</v>
      </c>
      <c r="E34" s="95">
        <v>150</v>
      </c>
      <c r="F34" s="95">
        <v>150</v>
      </c>
    </row>
    <row r="35" spans="1:6">
      <c r="A35" s="12" t="s">
        <v>82</v>
      </c>
      <c r="B35" s="95">
        <v>0.9</v>
      </c>
      <c r="C35" s="95">
        <v>113</v>
      </c>
      <c r="D35" s="95">
        <v>0</v>
      </c>
      <c r="E35" s="95">
        <v>0</v>
      </c>
      <c r="F35" s="95">
        <v>0</v>
      </c>
    </row>
    <row r="36" spans="1:6">
      <c r="A36" s="23" t="s">
        <v>83</v>
      </c>
      <c r="B36" s="94">
        <f>B37</f>
        <v>75032.61</v>
      </c>
      <c r="C36" s="94">
        <f>C37</f>
        <v>75340</v>
      </c>
      <c r="D36" s="94">
        <f>D37</f>
        <v>94300</v>
      </c>
      <c r="E36" s="94">
        <f t="shared" ref="E36:F36" si="3">E37</f>
        <v>94300</v>
      </c>
      <c r="F36" s="94">
        <f t="shared" si="3"/>
        <v>94300</v>
      </c>
    </row>
    <row r="37" spans="1:6">
      <c r="A37" s="12" t="s">
        <v>79</v>
      </c>
      <c r="B37" s="95">
        <v>75032.61</v>
      </c>
      <c r="C37" s="95">
        <v>75340</v>
      </c>
      <c r="D37" s="95">
        <v>94300</v>
      </c>
      <c r="E37" s="95">
        <v>94300</v>
      </c>
      <c r="F37" s="95">
        <v>94300</v>
      </c>
    </row>
    <row r="38" spans="1:6">
      <c r="A38" s="10" t="s">
        <v>84</v>
      </c>
      <c r="B38" s="94">
        <f>SUM(B39:B43)</f>
        <v>642887.46000000008</v>
      </c>
      <c r="C38" s="94">
        <f>SUM(C39:C43)</f>
        <v>789141</v>
      </c>
      <c r="D38" s="94">
        <f>SUM(D39:D43)</f>
        <v>789227</v>
      </c>
      <c r="E38" s="94">
        <f t="shared" ref="E38:F38" si="4">SUM(E39:E43)</f>
        <v>789227</v>
      </c>
      <c r="F38" s="94">
        <f t="shared" si="4"/>
        <v>778327</v>
      </c>
    </row>
    <row r="39" spans="1:6" ht="25.5">
      <c r="A39" s="16" t="s">
        <v>145</v>
      </c>
      <c r="B39" s="95">
        <v>1800</v>
      </c>
      <c r="C39" s="95">
        <v>3920</v>
      </c>
      <c r="D39" s="95">
        <v>10900</v>
      </c>
      <c r="E39" s="95">
        <v>10900</v>
      </c>
      <c r="F39" s="95">
        <v>0</v>
      </c>
    </row>
    <row r="40" spans="1:6">
      <c r="A40" s="16" t="s">
        <v>136</v>
      </c>
      <c r="B40" s="95" t="s">
        <v>147</v>
      </c>
      <c r="C40" s="95" t="s">
        <v>147</v>
      </c>
      <c r="D40" s="95">
        <v>8400</v>
      </c>
      <c r="E40" s="95">
        <v>8400</v>
      </c>
      <c r="F40" s="95">
        <v>8400</v>
      </c>
    </row>
    <row r="41" spans="1:6">
      <c r="A41" s="12" t="s">
        <v>80</v>
      </c>
      <c r="B41" s="95">
        <v>4272.67</v>
      </c>
      <c r="C41" s="95">
        <v>9048</v>
      </c>
      <c r="D41" s="95">
        <v>13756</v>
      </c>
      <c r="E41" s="95">
        <v>13756</v>
      </c>
      <c r="F41" s="95">
        <v>13756</v>
      </c>
    </row>
    <row r="42" spans="1:6" ht="25.5">
      <c r="A42" s="16" t="s">
        <v>150</v>
      </c>
      <c r="B42" s="95">
        <v>636519.63</v>
      </c>
      <c r="C42" s="95">
        <v>776003</v>
      </c>
      <c r="D42" s="95">
        <v>756171</v>
      </c>
      <c r="E42" s="95">
        <v>756171</v>
      </c>
      <c r="F42" s="95">
        <v>756171</v>
      </c>
    </row>
    <row r="43" spans="1:6">
      <c r="A43" s="12" t="s">
        <v>121</v>
      </c>
      <c r="B43" s="95">
        <v>295.16000000000003</v>
      </c>
      <c r="C43" s="95">
        <v>170</v>
      </c>
      <c r="D43" s="95">
        <v>0</v>
      </c>
      <c r="E43" s="95">
        <v>0</v>
      </c>
      <c r="F43" s="95">
        <v>0</v>
      </c>
    </row>
    <row r="44" spans="1:6">
      <c r="A44" s="10" t="s">
        <v>75</v>
      </c>
      <c r="B44" s="94">
        <f>B45+B46</f>
        <v>694.99</v>
      </c>
      <c r="C44" s="94">
        <f>C45+C46</f>
        <v>1552</v>
      </c>
      <c r="D44" s="94">
        <f>D45</f>
        <v>500</v>
      </c>
      <c r="E44" s="94">
        <f t="shared" ref="E44:F44" si="5">E45</f>
        <v>500</v>
      </c>
      <c r="F44" s="94">
        <f t="shared" si="5"/>
        <v>500</v>
      </c>
    </row>
    <row r="45" spans="1:6">
      <c r="A45" s="16" t="s">
        <v>81</v>
      </c>
      <c r="B45" s="95">
        <v>568.76</v>
      </c>
      <c r="C45" s="95">
        <v>1100</v>
      </c>
      <c r="D45" s="95">
        <v>500</v>
      </c>
      <c r="E45" s="95">
        <v>500</v>
      </c>
      <c r="F45" s="95">
        <v>500</v>
      </c>
    </row>
    <row r="46" spans="1:6">
      <c r="A46" s="16" t="s">
        <v>85</v>
      </c>
      <c r="B46" s="95">
        <v>126.23</v>
      </c>
      <c r="C46" s="95">
        <v>452</v>
      </c>
      <c r="D46" s="95">
        <v>0</v>
      </c>
      <c r="E46" s="95">
        <v>0</v>
      </c>
      <c r="F46" s="95">
        <v>0</v>
      </c>
    </row>
    <row r="47" spans="1:6">
      <c r="C47" t="s">
        <v>120</v>
      </c>
    </row>
  </sheetData>
  <mergeCells count="5">
    <mergeCell ref="A27:F27"/>
    <mergeCell ref="A1:F1"/>
    <mergeCell ref="A3:F3"/>
    <mergeCell ref="A5:F5"/>
    <mergeCell ref="A7:F7"/>
  </mergeCell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833FA-90E4-40A3-98E2-9713E42CEB36}">
  <sheetPr>
    <pageSetUpPr fitToPage="1"/>
  </sheetPr>
  <dimension ref="A1:F12"/>
  <sheetViews>
    <sheetView workbookViewId="0">
      <selection activeCell="F6" sqref="F6"/>
    </sheetView>
  </sheetViews>
  <sheetFormatPr defaultRowHeight="15"/>
  <cols>
    <col min="1" max="1" width="36.28515625" bestFit="1" customWidth="1"/>
    <col min="2" max="6" width="25.28515625" customWidth="1"/>
  </cols>
  <sheetData>
    <row r="1" spans="1:6" ht="42" customHeight="1">
      <c r="A1" s="102" t="s">
        <v>163</v>
      </c>
      <c r="B1" s="102"/>
      <c r="C1" s="102"/>
      <c r="D1" s="102"/>
      <c r="E1" s="102"/>
      <c r="F1" s="102"/>
    </row>
    <row r="2" spans="1:6" ht="18" customHeight="1">
      <c r="A2" s="22"/>
      <c r="B2" s="22"/>
      <c r="C2" s="22"/>
      <c r="D2" s="22"/>
      <c r="E2" s="22"/>
      <c r="F2" s="22"/>
    </row>
    <row r="3" spans="1:6" ht="15.75" customHeight="1">
      <c r="A3" s="102" t="s">
        <v>13</v>
      </c>
      <c r="B3" s="102"/>
      <c r="C3" s="102"/>
      <c r="D3" s="102"/>
      <c r="E3" s="102"/>
      <c r="F3" s="102"/>
    </row>
    <row r="4" spans="1:6" ht="18">
      <c r="B4" s="22"/>
      <c r="C4" s="22"/>
      <c r="D4" s="22"/>
      <c r="E4" s="5"/>
      <c r="F4" s="5"/>
    </row>
    <row r="5" spans="1:6" ht="18" customHeight="1">
      <c r="A5" s="102" t="s">
        <v>4</v>
      </c>
      <c r="B5" s="102"/>
      <c r="C5" s="102"/>
      <c r="D5" s="102"/>
      <c r="E5" s="102"/>
      <c r="F5" s="102"/>
    </row>
    <row r="6" spans="1:6" ht="18">
      <c r="A6" s="22"/>
      <c r="B6" s="22"/>
      <c r="C6" s="22"/>
      <c r="D6" s="22"/>
      <c r="E6" s="5"/>
      <c r="F6" s="5"/>
    </row>
    <row r="7" spans="1:6" ht="15.75" customHeight="1">
      <c r="A7" s="102" t="s">
        <v>102</v>
      </c>
      <c r="B7" s="102"/>
      <c r="C7" s="102"/>
      <c r="D7" s="102"/>
      <c r="E7" s="102"/>
      <c r="F7" s="102"/>
    </row>
    <row r="8" spans="1:6" ht="18">
      <c r="A8" s="22"/>
      <c r="B8" s="22"/>
      <c r="C8" s="22"/>
      <c r="D8" s="22"/>
      <c r="E8" s="5"/>
      <c r="F8" s="5"/>
    </row>
    <row r="9" spans="1:6">
      <c r="A9" s="18" t="s">
        <v>31</v>
      </c>
      <c r="B9" s="18" t="s">
        <v>130</v>
      </c>
      <c r="C9" s="18" t="s">
        <v>71</v>
      </c>
      <c r="D9" s="18" t="s">
        <v>131</v>
      </c>
      <c r="E9" s="18" t="s">
        <v>132</v>
      </c>
      <c r="F9" s="18" t="s">
        <v>133</v>
      </c>
    </row>
    <row r="10" spans="1:6">
      <c r="A10" s="69" t="s">
        <v>98</v>
      </c>
      <c r="B10" s="94">
        <f t="shared" ref="B10:F11" si="0">B11</f>
        <v>727248.43</v>
      </c>
      <c r="C10" s="94">
        <f t="shared" si="0"/>
        <v>901663</v>
      </c>
      <c r="D10" s="94">
        <f t="shared" si="0"/>
        <v>909685</v>
      </c>
      <c r="E10" s="94">
        <f t="shared" si="0"/>
        <v>909685</v>
      </c>
      <c r="F10" s="94">
        <f t="shared" si="0"/>
        <v>898785</v>
      </c>
    </row>
    <row r="11" spans="1:6">
      <c r="A11" s="70" t="s">
        <v>99</v>
      </c>
      <c r="B11" s="94">
        <f t="shared" si="0"/>
        <v>727248.43</v>
      </c>
      <c r="C11" s="94">
        <f t="shared" si="0"/>
        <v>901663</v>
      </c>
      <c r="D11" s="94">
        <f t="shared" si="0"/>
        <v>909685</v>
      </c>
      <c r="E11" s="94">
        <f t="shared" si="0"/>
        <v>909685</v>
      </c>
      <c r="F11" s="94">
        <f t="shared" si="0"/>
        <v>898785</v>
      </c>
    </row>
    <row r="12" spans="1:6" ht="25.5">
      <c r="A12" s="71" t="s">
        <v>100</v>
      </c>
      <c r="B12" s="95">
        <v>727248.43</v>
      </c>
      <c r="C12" s="95">
        <v>901663</v>
      </c>
      <c r="D12" s="95">
        <v>909685</v>
      </c>
      <c r="E12" s="95">
        <v>909685</v>
      </c>
      <c r="F12" s="95">
        <v>898785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86"/>
  <sheetViews>
    <sheetView workbookViewId="0">
      <selection activeCell="I42" sqref="I42"/>
    </sheetView>
  </sheetViews>
  <sheetFormatPr defaultRowHeight="15"/>
  <cols>
    <col min="1" max="1" width="7.42578125" bestFit="1" customWidth="1"/>
    <col min="2" max="2" width="10.5703125" customWidth="1"/>
    <col min="3" max="3" width="4.7109375" customWidth="1"/>
    <col min="4" max="4" width="30" customWidth="1"/>
    <col min="5" max="5" width="14.42578125" bestFit="1" customWidth="1"/>
    <col min="6" max="6" width="16.28515625" customWidth="1"/>
    <col min="7" max="7" width="16.5703125" customWidth="1"/>
    <col min="8" max="8" width="15.42578125" bestFit="1" customWidth="1"/>
    <col min="9" max="9" width="16.7109375" customWidth="1"/>
  </cols>
  <sheetData>
    <row r="1" spans="1:9" ht="65.25" customHeight="1">
      <c r="A1" s="102" t="s">
        <v>163</v>
      </c>
      <c r="B1" s="102"/>
      <c r="C1" s="102"/>
      <c r="D1" s="102"/>
      <c r="E1" s="102"/>
      <c r="F1" s="102"/>
      <c r="G1" s="102"/>
      <c r="H1" s="102"/>
      <c r="I1" s="102"/>
    </row>
    <row r="2" spans="1:9" ht="18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>
      <c r="A3" s="102" t="s">
        <v>12</v>
      </c>
      <c r="B3" s="103"/>
      <c r="C3" s="103"/>
      <c r="D3" s="103"/>
      <c r="E3" s="103"/>
      <c r="F3" s="103"/>
      <c r="G3" s="103"/>
      <c r="H3" s="103"/>
      <c r="I3" s="103"/>
    </row>
    <row r="4" spans="1:9" ht="18">
      <c r="A4" s="4"/>
      <c r="B4" s="4"/>
      <c r="C4" s="4"/>
      <c r="D4" s="4"/>
      <c r="E4" s="4"/>
      <c r="F4" s="4"/>
      <c r="G4" s="4"/>
      <c r="H4" s="5"/>
      <c r="I4" s="5"/>
    </row>
    <row r="5" spans="1:9">
      <c r="A5" s="150" t="s">
        <v>14</v>
      </c>
      <c r="B5" s="151"/>
      <c r="C5" s="152"/>
      <c r="D5" s="17" t="s">
        <v>15</v>
      </c>
      <c r="E5" s="18" t="s">
        <v>130</v>
      </c>
      <c r="F5" s="18" t="s">
        <v>71</v>
      </c>
      <c r="G5" s="18" t="s">
        <v>131</v>
      </c>
      <c r="H5" s="18" t="s">
        <v>132</v>
      </c>
      <c r="I5" s="18" t="s">
        <v>133</v>
      </c>
    </row>
    <row r="6" spans="1:9">
      <c r="A6" s="153" t="s">
        <v>105</v>
      </c>
      <c r="B6" s="154"/>
      <c r="C6" s="155"/>
      <c r="D6" s="73" t="s">
        <v>106</v>
      </c>
      <c r="E6" s="88">
        <f>E19+E30+E51</f>
        <v>727248.43</v>
      </c>
      <c r="F6" s="58">
        <f>F19+F30+F51+F83</f>
        <v>901663</v>
      </c>
      <c r="G6" s="58">
        <f>G19+G30+G51</f>
        <v>909685</v>
      </c>
      <c r="H6" s="58">
        <f>H19+H30+H51</f>
        <v>909685</v>
      </c>
      <c r="I6" s="58">
        <f>I19+I30+I51</f>
        <v>898785</v>
      </c>
    </row>
    <row r="7" spans="1:9" ht="25.5">
      <c r="A7" s="150"/>
      <c r="B7" s="156"/>
      <c r="C7" s="157"/>
      <c r="D7" s="17" t="s">
        <v>107</v>
      </c>
      <c r="E7" s="88">
        <f>SUM(E8:E18)</f>
        <v>727248.43000000028</v>
      </c>
      <c r="F7" s="58">
        <f>SUM(F8:F18)</f>
        <v>901663</v>
      </c>
      <c r="G7" s="58">
        <f>SUM(G8:G18)</f>
        <v>909685</v>
      </c>
      <c r="H7" s="58">
        <f>SUM(H8:H18)</f>
        <v>909685</v>
      </c>
      <c r="I7" s="58">
        <f>SUM(I8:I18)</f>
        <v>898785</v>
      </c>
    </row>
    <row r="8" spans="1:9">
      <c r="A8" s="135" t="s">
        <v>108</v>
      </c>
      <c r="B8" s="136"/>
      <c r="C8" s="137"/>
      <c r="D8" s="75" t="s">
        <v>46</v>
      </c>
      <c r="E8" s="88">
        <v>8632.4700000000012</v>
      </c>
      <c r="F8" s="9">
        <v>35367</v>
      </c>
      <c r="G8" s="9">
        <v>25508</v>
      </c>
      <c r="H8" s="9">
        <v>25508</v>
      </c>
      <c r="I8" s="9">
        <v>25508</v>
      </c>
    </row>
    <row r="9" spans="1:9">
      <c r="A9" s="135" t="s">
        <v>114</v>
      </c>
      <c r="B9" s="136"/>
      <c r="C9" s="137"/>
      <c r="D9" s="75" t="s">
        <v>118</v>
      </c>
      <c r="E9">
        <v>0</v>
      </c>
      <c r="F9" s="9">
        <v>150</v>
      </c>
      <c r="G9" s="9">
        <v>150</v>
      </c>
      <c r="H9" s="9">
        <v>150</v>
      </c>
      <c r="I9" s="9">
        <v>150</v>
      </c>
    </row>
    <row r="10" spans="1:9" ht="25.5">
      <c r="A10" s="135" t="s">
        <v>114</v>
      </c>
      <c r="B10" s="136"/>
      <c r="C10" s="137"/>
      <c r="D10" s="75" t="s">
        <v>119</v>
      </c>
      <c r="E10" s="88">
        <v>0.9</v>
      </c>
      <c r="F10" s="9">
        <v>113</v>
      </c>
      <c r="G10" s="9">
        <v>0</v>
      </c>
      <c r="H10" s="9">
        <v>0</v>
      </c>
      <c r="I10" s="9">
        <v>0</v>
      </c>
    </row>
    <row r="11" spans="1:9">
      <c r="A11" s="135" t="s">
        <v>109</v>
      </c>
      <c r="B11" s="136"/>
      <c r="C11" s="137"/>
      <c r="D11" s="75" t="s">
        <v>51</v>
      </c>
      <c r="E11" s="88">
        <v>75032.61</v>
      </c>
      <c r="F11" s="9">
        <v>75340</v>
      </c>
      <c r="G11" s="9">
        <v>94300</v>
      </c>
      <c r="H11" s="9">
        <v>94300</v>
      </c>
      <c r="I11" s="9">
        <v>94300</v>
      </c>
    </row>
    <row r="12" spans="1:9" ht="25.5">
      <c r="A12" s="135" t="s">
        <v>152</v>
      </c>
      <c r="B12" s="136"/>
      <c r="C12" s="137"/>
      <c r="D12" s="75" t="s">
        <v>153</v>
      </c>
      <c r="E12" s="88">
        <v>1800</v>
      </c>
      <c r="F12" s="9">
        <v>3920</v>
      </c>
      <c r="G12" s="9">
        <v>10900</v>
      </c>
      <c r="H12" s="9">
        <v>10900</v>
      </c>
      <c r="I12" s="9">
        <v>0</v>
      </c>
    </row>
    <row r="13" spans="1:9">
      <c r="A13" s="135" t="s">
        <v>137</v>
      </c>
      <c r="B13" s="136" t="s">
        <v>137</v>
      </c>
      <c r="C13" s="137"/>
      <c r="D13" s="75" t="s">
        <v>151</v>
      </c>
      <c r="E13" s="88" t="s">
        <v>147</v>
      </c>
      <c r="F13" s="9" t="s">
        <v>147</v>
      </c>
      <c r="G13" s="9">
        <v>8400</v>
      </c>
      <c r="H13" s="9">
        <v>8400</v>
      </c>
      <c r="I13" s="9">
        <v>8400</v>
      </c>
    </row>
    <row r="14" spans="1:9">
      <c r="A14" s="135" t="s">
        <v>110</v>
      </c>
      <c r="B14" s="136"/>
      <c r="C14" s="137"/>
      <c r="D14" s="75" t="s">
        <v>47</v>
      </c>
      <c r="E14" s="88">
        <v>4272.67</v>
      </c>
      <c r="F14" s="9">
        <v>9048</v>
      </c>
      <c r="G14" s="9">
        <v>13756</v>
      </c>
      <c r="H14" s="9">
        <v>13756</v>
      </c>
      <c r="I14" s="9">
        <v>13756</v>
      </c>
    </row>
    <row r="15" spans="1:9" ht="25.5">
      <c r="A15" s="135" t="s">
        <v>154</v>
      </c>
      <c r="B15" s="136"/>
      <c r="C15" s="137"/>
      <c r="D15" s="75" t="s">
        <v>155</v>
      </c>
      <c r="E15" s="88">
        <v>636519.63000000024</v>
      </c>
      <c r="F15" s="9">
        <v>776003</v>
      </c>
      <c r="G15" s="9">
        <v>756171</v>
      </c>
      <c r="H15" s="9">
        <v>756171</v>
      </c>
      <c r="I15" s="9">
        <v>756171</v>
      </c>
    </row>
    <row r="16" spans="1:9" ht="25.5">
      <c r="A16" s="135" t="s">
        <v>112</v>
      </c>
      <c r="B16" s="136"/>
      <c r="C16" s="137"/>
      <c r="D16" s="75" t="s">
        <v>122</v>
      </c>
      <c r="E16" s="88">
        <v>295.15999999999997</v>
      </c>
      <c r="F16" s="9">
        <v>170</v>
      </c>
      <c r="G16" s="9">
        <v>0</v>
      </c>
      <c r="H16" s="9">
        <v>0</v>
      </c>
      <c r="I16" s="9">
        <v>0</v>
      </c>
    </row>
    <row r="17" spans="1:9">
      <c r="A17" s="135" t="s">
        <v>111</v>
      </c>
      <c r="B17" s="136"/>
      <c r="C17" s="137"/>
      <c r="D17" s="75" t="s">
        <v>115</v>
      </c>
      <c r="E17" s="88">
        <v>568.76</v>
      </c>
      <c r="F17" s="9">
        <v>1100</v>
      </c>
      <c r="G17" s="9">
        <v>500</v>
      </c>
      <c r="H17" s="9">
        <v>500</v>
      </c>
      <c r="I17" s="9">
        <v>500</v>
      </c>
    </row>
    <row r="18" spans="1:9" ht="25.5">
      <c r="A18" s="135" t="s">
        <v>111</v>
      </c>
      <c r="B18" s="136"/>
      <c r="C18" s="137"/>
      <c r="D18" s="75" t="s">
        <v>116</v>
      </c>
      <c r="E18" s="88">
        <v>126.23</v>
      </c>
      <c r="F18" s="9">
        <v>452</v>
      </c>
      <c r="G18" s="9">
        <v>0</v>
      </c>
      <c r="H18" s="9">
        <v>0</v>
      </c>
      <c r="I18" s="9">
        <v>0</v>
      </c>
    </row>
    <row r="19" spans="1:9" ht="25.5" customHeight="1">
      <c r="A19" s="132" t="s">
        <v>43</v>
      </c>
      <c r="B19" s="133"/>
      <c r="C19" s="134"/>
      <c r="D19" s="74" t="s">
        <v>86</v>
      </c>
      <c r="E19" s="91">
        <f>E20</f>
        <v>8420.52</v>
      </c>
      <c r="F19" s="91">
        <f>F20</f>
        <v>23774</v>
      </c>
      <c r="G19" s="91">
        <f>G20</f>
        <v>41085</v>
      </c>
      <c r="H19" s="91">
        <f t="shared" ref="H19:I19" si="0">H20</f>
        <v>41085</v>
      </c>
      <c r="I19" s="91">
        <f t="shared" si="0"/>
        <v>30185</v>
      </c>
    </row>
    <row r="20" spans="1:9" ht="25.5" customHeight="1">
      <c r="A20" s="141" t="s">
        <v>44</v>
      </c>
      <c r="B20" s="142"/>
      <c r="C20" s="143"/>
      <c r="D20" s="68" t="s">
        <v>87</v>
      </c>
      <c r="E20" s="90">
        <f>E21+E24+E27</f>
        <v>8420.52</v>
      </c>
      <c r="F20" s="90">
        <f>F21+F24+F27</f>
        <v>23774</v>
      </c>
      <c r="G20" s="90">
        <f t="shared" ref="G20:I20" si="1">G21+G24+G27</f>
        <v>41085</v>
      </c>
      <c r="H20" s="90">
        <f t="shared" si="1"/>
        <v>41085</v>
      </c>
      <c r="I20" s="90">
        <f t="shared" si="1"/>
        <v>30185</v>
      </c>
    </row>
    <row r="21" spans="1:9" ht="15" customHeight="1">
      <c r="A21" s="147" t="s">
        <v>45</v>
      </c>
      <c r="B21" s="148"/>
      <c r="C21" s="149"/>
      <c r="D21" s="61" t="s">
        <v>46</v>
      </c>
      <c r="E21" s="89">
        <f>E22+E23</f>
        <v>2347.85</v>
      </c>
      <c r="F21" s="58">
        <f>SUM(F22:F23)</f>
        <v>10806</v>
      </c>
      <c r="G21" s="58">
        <f>G22+G23</f>
        <v>16429</v>
      </c>
      <c r="H21" s="58">
        <f t="shared" ref="H21:I21" si="2">H22+H23</f>
        <v>16429</v>
      </c>
      <c r="I21" s="58">
        <f t="shared" si="2"/>
        <v>16429</v>
      </c>
    </row>
    <row r="22" spans="1:9">
      <c r="A22" s="129">
        <v>31</v>
      </c>
      <c r="B22" s="130"/>
      <c r="C22" s="131"/>
      <c r="D22" s="62" t="s">
        <v>10</v>
      </c>
      <c r="E22" s="88">
        <v>2190.9499999999998</v>
      </c>
      <c r="F22" s="9">
        <v>10003</v>
      </c>
      <c r="G22" s="9">
        <v>16320</v>
      </c>
      <c r="H22" s="9">
        <v>16320</v>
      </c>
      <c r="I22" s="9">
        <v>16320</v>
      </c>
    </row>
    <row r="23" spans="1:9">
      <c r="A23" s="129">
        <v>32</v>
      </c>
      <c r="B23" s="130"/>
      <c r="C23" s="131"/>
      <c r="D23" s="62" t="s">
        <v>16</v>
      </c>
      <c r="E23" s="88">
        <v>156.9</v>
      </c>
      <c r="F23" s="9">
        <v>803</v>
      </c>
      <c r="G23" s="9">
        <v>109</v>
      </c>
      <c r="H23" s="9">
        <v>109</v>
      </c>
      <c r="I23" s="9">
        <v>109</v>
      </c>
    </row>
    <row r="24" spans="1:9" ht="38.25">
      <c r="A24" s="138" t="s">
        <v>157</v>
      </c>
      <c r="B24" s="139"/>
      <c r="C24" s="140"/>
      <c r="D24" s="61" t="s">
        <v>158</v>
      </c>
      <c r="E24" s="89">
        <f>E25+E26</f>
        <v>1800</v>
      </c>
      <c r="F24" s="58">
        <f>SUM(F25:F26)</f>
        <v>3920</v>
      </c>
      <c r="G24" s="58">
        <f>G25+G26</f>
        <v>10900</v>
      </c>
      <c r="H24" s="58">
        <f t="shared" ref="H24:I24" si="3">H25+H26</f>
        <v>13756</v>
      </c>
      <c r="I24" s="58">
        <f t="shared" si="3"/>
        <v>13756</v>
      </c>
    </row>
    <row r="25" spans="1:9">
      <c r="A25" s="83">
        <v>31</v>
      </c>
      <c r="B25" s="84"/>
      <c r="C25" s="85"/>
      <c r="D25" s="62" t="s">
        <v>10</v>
      </c>
      <c r="E25" s="88">
        <v>1700</v>
      </c>
      <c r="F25" s="9">
        <v>3920</v>
      </c>
      <c r="G25" s="9">
        <v>9400</v>
      </c>
      <c r="H25" s="9">
        <v>13664</v>
      </c>
      <c r="I25" s="9">
        <v>13664</v>
      </c>
    </row>
    <row r="26" spans="1:9">
      <c r="A26" s="83">
        <v>32</v>
      </c>
      <c r="B26" s="84"/>
      <c r="C26" s="85"/>
      <c r="D26" s="62" t="s">
        <v>16</v>
      </c>
      <c r="E26" s="88">
        <v>100</v>
      </c>
      <c r="F26" s="9">
        <v>0</v>
      </c>
      <c r="G26" s="9">
        <v>1500</v>
      </c>
      <c r="H26" s="9">
        <v>92</v>
      </c>
      <c r="I26" s="9">
        <v>92</v>
      </c>
    </row>
    <row r="27" spans="1:9" ht="38.25">
      <c r="A27" s="138" t="s">
        <v>159</v>
      </c>
      <c r="B27" s="139"/>
      <c r="C27" s="140"/>
      <c r="D27" s="61" t="s">
        <v>160</v>
      </c>
      <c r="E27" s="89">
        <f>E28+E29</f>
        <v>4272.67</v>
      </c>
      <c r="F27" s="58">
        <f>SUM(F28:F29)</f>
        <v>9048</v>
      </c>
      <c r="G27" s="58">
        <f>G28+G29</f>
        <v>13756</v>
      </c>
      <c r="H27" s="58">
        <f t="shared" ref="H27:I27" si="4">H28+H29</f>
        <v>10900</v>
      </c>
      <c r="I27" s="58">
        <f t="shared" si="4"/>
        <v>0</v>
      </c>
    </row>
    <row r="28" spans="1:9">
      <c r="A28" s="63">
        <v>31</v>
      </c>
      <c r="B28" s="64"/>
      <c r="C28" s="65"/>
      <c r="D28" s="62" t="s">
        <v>10</v>
      </c>
      <c r="E28" s="88">
        <v>3998.67</v>
      </c>
      <c r="F28" s="9">
        <v>8376</v>
      </c>
      <c r="G28" s="9">
        <v>13664</v>
      </c>
      <c r="H28" s="9">
        <v>9400</v>
      </c>
      <c r="I28" s="9">
        <v>0</v>
      </c>
    </row>
    <row r="29" spans="1:9">
      <c r="A29" s="63">
        <v>32</v>
      </c>
      <c r="B29" s="64"/>
      <c r="C29" s="65"/>
      <c r="D29" s="62" t="s">
        <v>16</v>
      </c>
      <c r="E29" s="88">
        <v>274</v>
      </c>
      <c r="F29" s="9">
        <v>672</v>
      </c>
      <c r="G29" s="9">
        <v>92</v>
      </c>
      <c r="H29" s="9">
        <v>1500</v>
      </c>
      <c r="I29" s="9">
        <v>0</v>
      </c>
    </row>
    <row r="30" spans="1:9" ht="25.5" customHeight="1">
      <c r="A30" s="132" t="s">
        <v>48</v>
      </c>
      <c r="B30" s="133"/>
      <c r="C30" s="134"/>
      <c r="D30" s="74" t="s">
        <v>50</v>
      </c>
      <c r="E30" s="91">
        <f>E31+E44</f>
        <v>699944.94000000006</v>
      </c>
      <c r="F30" s="91">
        <f>F31+F44</f>
        <v>837741</v>
      </c>
      <c r="G30" s="91">
        <f>G31+G44+G47</f>
        <v>844692</v>
      </c>
      <c r="H30" s="91">
        <f>H31+H44+H47</f>
        <v>844692</v>
      </c>
      <c r="I30" s="91">
        <f>I31+I44+I47</f>
        <v>844692</v>
      </c>
    </row>
    <row r="31" spans="1:9" ht="15" customHeight="1">
      <c r="A31" s="141" t="s">
        <v>49</v>
      </c>
      <c r="B31" s="142"/>
      <c r="C31" s="143"/>
      <c r="D31" s="68" t="s">
        <v>89</v>
      </c>
      <c r="E31" s="90">
        <f>E32+E34+E37+E40</f>
        <v>687872.33000000007</v>
      </c>
      <c r="F31" s="90">
        <f>F32+F34+F37+F40</f>
        <v>830401</v>
      </c>
      <c r="G31" s="90">
        <f>G32+G34+G37+G40+G42</f>
        <v>818392</v>
      </c>
      <c r="H31" s="90">
        <f t="shared" ref="H31:I31" si="5">H32+H34+H37+H40+H42</f>
        <v>818392</v>
      </c>
      <c r="I31" s="90">
        <f t="shared" si="5"/>
        <v>818392</v>
      </c>
    </row>
    <row r="32" spans="1:9" ht="15" customHeight="1">
      <c r="A32" s="147" t="s">
        <v>45</v>
      </c>
      <c r="B32" s="148"/>
      <c r="C32" s="149"/>
      <c r="D32" s="61" t="s">
        <v>46</v>
      </c>
      <c r="E32" s="89">
        <f>E33</f>
        <v>3022</v>
      </c>
      <c r="F32" s="89">
        <f>F33</f>
        <v>1679</v>
      </c>
      <c r="G32" s="89">
        <f t="shared" ref="G32:I32" si="6">G33</f>
        <v>1679</v>
      </c>
      <c r="H32" s="89">
        <f t="shared" si="6"/>
        <v>1679</v>
      </c>
      <c r="I32" s="89">
        <f t="shared" si="6"/>
        <v>1679</v>
      </c>
    </row>
    <row r="33" spans="1:9">
      <c r="A33" s="129">
        <v>32</v>
      </c>
      <c r="B33" s="130"/>
      <c r="C33" s="131"/>
      <c r="D33" s="62" t="s">
        <v>16</v>
      </c>
      <c r="E33" s="88">
        <v>3022</v>
      </c>
      <c r="F33" s="9">
        <v>1679</v>
      </c>
      <c r="G33" s="9">
        <v>1679</v>
      </c>
      <c r="H33" s="9">
        <v>1679</v>
      </c>
      <c r="I33" s="9">
        <v>1679</v>
      </c>
    </row>
    <row r="34" spans="1:9" ht="25.5" customHeight="1">
      <c r="A34" s="126" t="s">
        <v>90</v>
      </c>
      <c r="B34" s="127"/>
      <c r="C34" s="128"/>
      <c r="D34" s="61" t="s">
        <v>51</v>
      </c>
      <c r="E34" s="89">
        <f>E35+E36</f>
        <v>62960</v>
      </c>
      <c r="F34" s="89">
        <f>F35+F36</f>
        <v>68000</v>
      </c>
      <c r="G34" s="89">
        <f>G35+G36</f>
        <v>68000</v>
      </c>
      <c r="H34" s="89">
        <f t="shared" ref="H34:I34" si="7">H35+H36</f>
        <v>68000</v>
      </c>
      <c r="I34" s="89">
        <f t="shared" si="7"/>
        <v>68000</v>
      </c>
    </row>
    <row r="35" spans="1:9" ht="15" customHeight="1">
      <c r="A35" s="129">
        <v>32</v>
      </c>
      <c r="B35" s="130"/>
      <c r="C35" s="131"/>
      <c r="D35" s="62" t="s">
        <v>16</v>
      </c>
      <c r="E35" s="88">
        <v>62623.040000000001</v>
      </c>
      <c r="F35" s="88">
        <v>67500</v>
      </c>
      <c r="G35" s="88">
        <v>67800</v>
      </c>
      <c r="H35" s="88">
        <v>67800</v>
      </c>
      <c r="I35" s="88">
        <v>67800</v>
      </c>
    </row>
    <row r="36" spans="1:9" ht="15" customHeight="1">
      <c r="A36" s="63">
        <v>34</v>
      </c>
      <c r="B36" s="64"/>
      <c r="C36" s="65"/>
      <c r="D36" s="62" t="s">
        <v>42</v>
      </c>
      <c r="E36" s="88">
        <v>336.96</v>
      </c>
      <c r="F36" s="88">
        <v>500</v>
      </c>
      <c r="G36" s="88">
        <v>200</v>
      </c>
      <c r="H36" s="88">
        <v>200</v>
      </c>
      <c r="I36" s="88">
        <v>200</v>
      </c>
    </row>
    <row r="37" spans="1:9" ht="38.25">
      <c r="A37" s="126" t="s">
        <v>161</v>
      </c>
      <c r="B37" s="127"/>
      <c r="C37" s="128"/>
      <c r="D37" s="61" t="s">
        <v>162</v>
      </c>
      <c r="E37" s="89">
        <f>SUM(E38:E39)</f>
        <v>621595.17000000004</v>
      </c>
      <c r="F37" s="89">
        <f>F38+F39</f>
        <v>760552</v>
      </c>
      <c r="G37" s="89">
        <f>SUM(G38:G39)</f>
        <v>740313</v>
      </c>
      <c r="H37" s="89">
        <f>SUM(H38:H39)</f>
        <v>740313</v>
      </c>
      <c r="I37" s="89">
        <f>SUM(I38:I39)</f>
        <v>740313</v>
      </c>
    </row>
    <row r="38" spans="1:9" ht="15" customHeight="1">
      <c r="A38" s="129">
        <v>31</v>
      </c>
      <c r="B38" s="130"/>
      <c r="C38" s="131"/>
      <c r="D38" s="62" t="s">
        <v>52</v>
      </c>
      <c r="E38" s="88">
        <v>604464.25</v>
      </c>
      <c r="F38" s="88">
        <v>739496</v>
      </c>
      <c r="G38" s="88">
        <v>725685</v>
      </c>
      <c r="H38" s="88">
        <v>725685</v>
      </c>
      <c r="I38" s="88">
        <v>725685</v>
      </c>
    </row>
    <row r="39" spans="1:9">
      <c r="A39" s="129">
        <v>32</v>
      </c>
      <c r="B39" s="130"/>
      <c r="C39" s="131"/>
      <c r="D39" s="62" t="s">
        <v>16</v>
      </c>
      <c r="E39" s="88">
        <v>17130.919999999998</v>
      </c>
      <c r="F39" s="88">
        <v>21056</v>
      </c>
      <c r="G39" s="88">
        <v>14628</v>
      </c>
      <c r="H39" s="88">
        <v>14628</v>
      </c>
      <c r="I39" s="88">
        <v>14628</v>
      </c>
    </row>
    <row r="40" spans="1:9" ht="22.5" customHeight="1">
      <c r="A40" s="138" t="s">
        <v>123</v>
      </c>
      <c r="B40" s="139"/>
      <c r="C40" s="140"/>
      <c r="D40" s="61" t="s">
        <v>122</v>
      </c>
      <c r="E40" s="89">
        <f>E41</f>
        <v>295.16000000000003</v>
      </c>
      <c r="F40" s="89">
        <f>F41</f>
        <v>170</v>
      </c>
      <c r="G40" s="89">
        <v>0</v>
      </c>
      <c r="H40" s="89">
        <v>0</v>
      </c>
      <c r="I40" s="89">
        <v>0</v>
      </c>
    </row>
    <row r="41" spans="1:9">
      <c r="A41" s="76">
        <v>32</v>
      </c>
      <c r="B41" s="77"/>
      <c r="C41" s="78"/>
      <c r="D41" s="62" t="s">
        <v>16</v>
      </c>
      <c r="E41" s="88">
        <v>295.16000000000003</v>
      </c>
      <c r="F41" s="88">
        <v>170</v>
      </c>
      <c r="G41" s="88">
        <v>0</v>
      </c>
      <c r="H41" s="88">
        <v>0</v>
      </c>
      <c r="I41" s="88">
        <v>0</v>
      </c>
    </row>
    <row r="42" spans="1:9" ht="22.5" customHeight="1">
      <c r="A42" s="138" t="s">
        <v>156</v>
      </c>
      <c r="B42" s="139"/>
      <c r="C42" s="140"/>
      <c r="D42" s="61" t="s">
        <v>113</v>
      </c>
      <c r="E42" s="89" t="s">
        <v>147</v>
      </c>
      <c r="F42" s="89" t="s">
        <v>147</v>
      </c>
      <c r="G42" s="89">
        <v>8400</v>
      </c>
      <c r="H42" s="89">
        <v>8400</v>
      </c>
      <c r="I42" s="89">
        <v>8400</v>
      </c>
    </row>
    <row r="43" spans="1:9">
      <c r="A43" s="83">
        <v>32</v>
      </c>
      <c r="B43" s="84"/>
      <c r="C43" s="85"/>
      <c r="D43" s="62" t="s">
        <v>16</v>
      </c>
      <c r="E43" s="88" t="s">
        <v>147</v>
      </c>
      <c r="F43" s="88" t="s">
        <v>147</v>
      </c>
      <c r="G43" s="88">
        <v>8400</v>
      </c>
      <c r="H43" s="88">
        <v>8400</v>
      </c>
      <c r="I43" s="88">
        <v>8400</v>
      </c>
    </row>
    <row r="44" spans="1:9" ht="15" customHeight="1">
      <c r="A44" s="144" t="s">
        <v>53</v>
      </c>
      <c r="B44" s="145"/>
      <c r="C44" s="146"/>
      <c r="D44" s="68" t="s">
        <v>54</v>
      </c>
      <c r="E44" s="90">
        <f>E45</f>
        <v>12072.61</v>
      </c>
      <c r="F44" s="90">
        <f t="shared" ref="E44:G45" si="8">F45</f>
        <v>7340</v>
      </c>
      <c r="G44" s="90">
        <f t="shared" si="8"/>
        <v>8300</v>
      </c>
      <c r="H44" s="90">
        <f t="shared" ref="H44:I44" si="9">H45</f>
        <v>8300</v>
      </c>
      <c r="I44" s="90">
        <f t="shared" si="9"/>
        <v>8300</v>
      </c>
    </row>
    <row r="45" spans="1:9" ht="15" customHeight="1">
      <c r="A45" s="138" t="s">
        <v>55</v>
      </c>
      <c r="B45" s="139"/>
      <c r="C45" s="140"/>
      <c r="D45" s="61" t="s">
        <v>51</v>
      </c>
      <c r="E45" s="89">
        <f t="shared" si="8"/>
        <v>12072.61</v>
      </c>
      <c r="F45" s="89">
        <f t="shared" si="8"/>
        <v>7340</v>
      </c>
      <c r="G45" s="89">
        <f t="shared" si="8"/>
        <v>8300</v>
      </c>
      <c r="H45" s="89">
        <f t="shared" ref="H45:I45" si="10">H46</f>
        <v>8300</v>
      </c>
      <c r="I45" s="89">
        <f t="shared" si="10"/>
        <v>8300</v>
      </c>
    </row>
    <row r="46" spans="1:9">
      <c r="A46" s="129">
        <v>32</v>
      </c>
      <c r="B46" s="130"/>
      <c r="C46" s="131"/>
      <c r="D46" s="62" t="s">
        <v>16</v>
      </c>
      <c r="E46" s="93">
        <v>12072.61</v>
      </c>
      <c r="F46" s="93">
        <v>7340</v>
      </c>
      <c r="G46" s="93">
        <v>8300</v>
      </c>
      <c r="H46" s="93">
        <v>8300</v>
      </c>
      <c r="I46" s="93">
        <v>8300</v>
      </c>
    </row>
    <row r="47" spans="1:9" ht="25.5" customHeight="1">
      <c r="A47" s="144" t="s">
        <v>124</v>
      </c>
      <c r="B47" s="145"/>
      <c r="C47" s="146"/>
      <c r="D47" s="79" t="s">
        <v>125</v>
      </c>
      <c r="E47" s="72">
        <f>E48</f>
        <v>0</v>
      </c>
      <c r="F47" s="72">
        <f>F48</f>
        <v>0</v>
      </c>
      <c r="G47" s="90">
        <f>G48</f>
        <v>18000</v>
      </c>
      <c r="H47" s="90">
        <f t="shared" ref="H47:I47" si="11">H48</f>
        <v>18000</v>
      </c>
      <c r="I47" s="90">
        <f t="shared" si="11"/>
        <v>18000</v>
      </c>
    </row>
    <row r="48" spans="1:9">
      <c r="A48" s="138" t="s">
        <v>55</v>
      </c>
      <c r="B48" s="139"/>
      <c r="C48" s="140"/>
      <c r="D48" s="62" t="s">
        <v>51</v>
      </c>
      <c r="E48" s="60">
        <f>E50</f>
        <v>0</v>
      </c>
      <c r="F48" s="60">
        <f>F50</f>
        <v>0</v>
      </c>
      <c r="G48" s="89">
        <f>G49+G50</f>
        <v>18000</v>
      </c>
      <c r="H48" s="89">
        <f t="shared" ref="H48:I48" si="12">H49+H50</f>
        <v>18000</v>
      </c>
      <c r="I48" s="89">
        <f t="shared" si="12"/>
        <v>18000</v>
      </c>
    </row>
    <row r="49" spans="1:9" ht="25.5">
      <c r="A49" s="83">
        <v>42</v>
      </c>
      <c r="B49" s="66"/>
      <c r="C49" s="62"/>
      <c r="D49" s="62" t="s">
        <v>21</v>
      </c>
      <c r="E49" s="8">
        <v>0</v>
      </c>
      <c r="F49" s="9">
        <v>0</v>
      </c>
      <c r="G49" s="93">
        <v>10000</v>
      </c>
      <c r="H49" s="93">
        <v>10000</v>
      </c>
      <c r="I49" s="93">
        <v>10000</v>
      </c>
    </row>
    <row r="50" spans="1:9" ht="25.5">
      <c r="A50" s="76">
        <v>45</v>
      </c>
      <c r="B50" s="66"/>
      <c r="C50" s="62"/>
      <c r="D50" s="62" t="s">
        <v>135</v>
      </c>
      <c r="E50" s="8">
        <v>0</v>
      </c>
      <c r="F50" s="9">
        <v>0</v>
      </c>
      <c r="G50" s="93">
        <v>8000</v>
      </c>
      <c r="H50" s="93">
        <v>8000</v>
      </c>
      <c r="I50" s="93">
        <v>8000</v>
      </c>
    </row>
    <row r="51" spans="1:9" ht="38.25">
      <c r="A51" s="132" t="s">
        <v>91</v>
      </c>
      <c r="B51" s="133"/>
      <c r="C51" s="134"/>
      <c r="D51" s="74" t="s">
        <v>92</v>
      </c>
      <c r="E51" s="91">
        <f>E52+E58+E61+E64+E71+E77+E80</f>
        <v>18882.97</v>
      </c>
      <c r="F51" s="91">
        <f>F52+F55+F58+F61+F64+F71+F77+F80</f>
        <v>22298</v>
      </c>
      <c r="G51" s="91">
        <f>G52+G55+G58+G61+G64+G71+G77+G80</f>
        <v>23908</v>
      </c>
      <c r="H51" s="91">
        <f t="shared" ref="H51:I51" si="13">H52+H55+H58+H61+H64+H71+H77+H80</f>
        <v>23908</v>
      </c>
      <c r="I51" s="91">
        <f t="shared" si="13"/>
        <v>23908</v>
      </c>
    </row>
    <row r="52" spans="1:9" ht="25.5" customHeight="1">
      <c r="A52" s="141" t="s">
        <v>56</v>
      </c>
      <c r="B52" s="142"/>
      <c r="C52" s="143"/>
      <c r="D52" s="68" t="s">
        <v>93</v>
      </c>
      <c r="E52" s="90">
        <f t="shared" ref="E52:G53" si="14">E53</f>
        <v>3262.62</v>
      </c>
      <c r="F52" s="90">
        <f t="shared" si="14"/>
        <v>4000</v>
      </c>
      <c r="G52" s="90">
        <f t="shared" si="14"/>
        <v>4800</v>
      </c>
      <c r="H52" s="90">
        <f t="shared" ref="H52:I52" si="15">H53</f>
        <v>4800</v>
      </c>
      <c r="I52" s="90">
        <f t="shared" si="15"/>
        <v>4800</v>
      </c>
    </row>
    <row r="53" spans="1:9" ht="32.25" customHeight="1">
      <c r="A53" s="138" t="s">
        <v>94</v>
      </c>
      <c r="B53" s="139"/>
      <c r="C53" s="140"/>
      <c r="D53" s="61" t="s">
        <v>46</v>
      </c>
      <c r="E53" s="92">
        <f t="shared" si="14"/>
        <v>3262.62</v>
      </c>
      <c r="F53" s="92">
        <f t="shared" si="14"/>
        <v>4000</v>
      </c>
      <c r="G53" s="92">
        <f t="shared" si="14"/>
        <v>4800</v>
      </c>
      <c r="H53" s="92">
        <f t="shared" ref="H53:I53" si="16">H54</f>
        <v>4800</v>
      </c>
      <c r="I53" s="92">
        <f t="shared" si="16"/>
        <v>4800</v>
      </c>
    </row>
    <row r="54" spans="1:9">
      <c r="A54" s="129">
        <v>37</v>
      </c>
      <c r="B54" s="130"/>
      <c r="C54" s="131"/>
      <c r="D54" s="62" t="s">
        <v>57</v>
      </c>
      <c r="E54" s="93">
        <v>3262.62</v>
      </c>
      <c r="F54" s="93">
        <v>4000</v>
      </c>
      <c r="G54" s="93">
        <v>4800</v>
      </c>
      <c r="H54" s="93">
        <v>4800</v>
      </c>
      <c r="I54" s="93">
        <v>4800</v>
      </c>
    </row>
    <row r="55" spans="1:9" ht="15" customHeight="1">
      <c r="A55" s="141" t="s">
        <v>138</v>
      </c>
      <c r="B55" s="142"/>
      <c r="C55" s="143"/>
      <c r="D55" s="87" t="s">
        <v>139</v>
      </c>
      <c r="E55" s="90">
        <f t="shared" ref="E55:I56" si="17">E56</f>
        <v>0</v>
      </c>
      <c r="F55" s="90">
        <f t="shared" si="17"/>
        <v>54</v>
      </c>
      <c r="G55" s="90">
        <f t="shared" si="17"/>
        <v>0</v>
      </c>
      <c r="H55" s="90">
        <f t="shared" si="17"/>
        <v>0</v>
      </c>
      <c r="I55" s="90">
        <f t="shared" si="17"/>
        <v>0</v>
      </c>
    </row>
    <row r="56" spans="1:9" ht="28.5" customHeight="1">
      <c r="A56" s="138" t="s">
        <v>94</v>
      </c>
      <c r="B56" s="139"/>
      <c r="C56" s="140"/>
      <c r="D56" s="61" t="s">
        <v>46</v>
      </c>
      <c r="E56" s="92">
        <f t="shared" si="17"/>
        <v>0</v>
      </c>
      <c r="F56" s="92">
        <f t="shared" si="17"/>
        <v>54</v>
      </c>
      <c r="G56" s="92">
        <f t="shared" si="17"/>
        <v>0</v>
      </c>
      <c r="H56" s="92">
        <v>0</v>
      </c>
      <c r="I56" s="92">
        <v>0</v>
      </c>
    </row>
    <row r="57" spans="1:9">
      <c r="A57" s="129">
        <v>32</v>
      </c>
      <c r="B57" s="130"/>
      <c r="C57" s="131"/>
      <c r="D57" s="62" t="s">
        <v>16</v>
      </c>
      <c r="E57" s="93">
        <v>0</v>
      </c>
      <c r="F57" s="93">
        <v>54</v>
      </c>
      <c r="G57" s="93">
        <v>0</v>
      </c>
      <c r="H57" s="93">
        <v>0</v>
      </c>
      <c r="I57" s="93">
        <v>0</v>
      </c>
    </row>
    <row r="58" spans="1:9" ht="15" customHeight="1">
      <c r="A58" s="141" t="s">
        <v>58</v>
      </c>
      <c r="B58" s="142"/>
      <c r="C58" s="143"/>
      <c r="D58" s="68" t="s">
        <v>59</v>
      </c>
      <c r="E58" s="90">
        <f t="shared" ref="E58:G59" si="18">E59</f>
        <v>0</v>
      </c>
      <c r="F58" s="90">
        <f t="shared" si="18"/>
        <v>978</v>
      </c>
      <c r="G58" s="90">
        <f t="shared" si="18"/>
        <v>2600</v>
      </c>
      <c r="H58" s="90">
        <f t="shared" ref="H58:I58" si="19">H59</f>
        <v>2600</v>
      </c>
      <c r="I58" s="90">
        <f t="shared" si="19"/>
        <v>2600</v>
      </c>
    </row>
    <row r="59" spans="1:9" ht="28.5" customHeight="1">
      <c r="A59" s="138" t="s">
        <v>94</v>
      </c>
      <c r="B59" s="139"/>
      <c r="C59" s="140"/>
      <c r="D59" s="61" t="s">
        <v>46</v>
      </c>
      <c r="E59" s="92">
        <f t="shared" si="18"/>
        <v>0</v>
      </c>
      <c r="F59" s="92">
        <f t="shared" si="18"/>
        <v>978</v>
      </c>
      <c r="G59" s="92">
        <f t="shared" si="18"/>
        <v>2600</v>
      </c>
      <c r="H59" s="92">
        <f>H60</f>
        <v>2600</v>
      </c>
      <c r="I59" s="92">
        <f>I60</f>
        <v>2600</v>
      </c>
    </row>
    <row r="60" spans="1:9">
      <c r="A60" s="129">
        <v>32</v>
      </c>
      <c r="B60" s="130"/>
      <c r="C60" s="131"/>
      <c r="D60" s="62" t="s">
        <v>16</v>
      </c>
      <c r="E60" s="93">
        <v>0</v>
      </c>
      <c r="F60" s="93">
        <v>978</v>
      </c>
      <c r="G60" s="93">
        <v>2600</v>
      </c>
      <c r="H60" s="93">
        <v>2600</v>
      </c>
      <c r="I60" s="93">
        <v>2600</v>
      </c>
    </row>
    <row r="61" spans="1:9" ht="25.5">
      <c r="A61" s="123" t="s">
        <v>60</v>
      </c>
      <c r="B61" s="124"/>
      <c r="C61" s="125"/>
      <c r="D61" s="68" t="s">
        <v>61</v>
      </c>
      <c r="E61" s="90">
        <f>E62</f>
        <v>5647.4</v>
      </c>
      <c r="F61" s="90">
        <f>F62</f>
        <v>5500</v>
      </c>
      <c r="G61" s="90">
        <v>5500</v>
      </c>
      <c r="H61" s="90">
        <v>5500</v>
      </c>
      <c r="I61" s="90">
        <v>5500</v>
      </c>
    </row>
    <row r="62" spans="1:9" ht="38.25">
      <c r="A62" s="126" t="s">
        <v>161</v>
      </c>
      <c r="B62" s="127"/>
      <c r="C62" s="128"/>
      <c r="D62" s="61" t="s">
        <v>162</v>
      </c>
      <c r="E62" s="92">
        <f>E63</f>
        <v>5647.4</v>
      </c>
      <c r="F62" s="92">
        <f>F63</f>
        <v>5500</v>
      </c>
      <c r="G62" s="92">
        <v>5500</v>
      </c>
      <c r="H62" s="92">
        <v>5500</v>
      </c>
      <c r="I62" s="92">
        <v>5500</v>
      </c>
    </row>
    <row r="63" spans="1:9">
      <c r="A63" s="129">
        <v>42</v>
      </c>
      <c r="B63" s="130"/>
      <c r="C63" s="131"/>
      <c r="D63" s="62" t="s">
        <v>62</v>
      </c>
      <c r="E63" s="93">
        <v>5647.4</v>
      </c>
      <c r="F63" s="93">
        <v>5500</v>
      </c>
      <c r="G63" s="93">
        <v>5500</v>
      </c>
      <c r="H63" s="93">
        <v>5500</v>
      </c>
      <c r="I63" s="93">
        <v>5500</v>
      </c>
    </row>
    <row r="64" spans="1:9">
      <c r="A64" s="123" t="s">
        <v>68</v>
      </c>
      <c r="B64" s="124"/>
      <c r="C64" s="125"/>
      <c r="D64" s="68" t="s">
        <v>70</v>
      </c>
      <c r="E64" s="90">
        <f>E65+E68</f>
        <v>694.99</v>
      </c>
      <c r="F64" s="90">
        <f>F65+F68</f>
        <v>1552</v>
      </c>
      <c r="G64" s="90">
        <f>G65</f>
        <v>500</v>
      </c>
      <c r="H64" s="90">
        <f t="shared" ref="H64:I64" si="20">H65</f>
        <v>500</v>
      </c>
      <c r="I64" s="90">
        <f t="shared" si="20"/>
        <v>500</v>
      </c>
    </row>
    <row r="65" spans="1:9">
      <c r="A65" s="126" t="s">
        <v>69</v>
      </c>
      <c r="B65" s="127"/>
      <c r="C65" s="128"/>
      <c r="D65" s="61" t="s">
        <v>115</v>
      </c>
      <c r="E65" s="92">
        <f>E66+E67</f>
        <v>568.76</v>
      </c>
      <c r="F65" s="92">
        <f>F66+F67</f>
        <v>1100</v>
      </c>
      <c r="G65" s="92">
        <f>G66+G67</f>
        <v>500</v>
      </c>
      <c r="H65" s="92">
        <v>500</v>
      </c>
      <c r="I65" s="92">
        <v>500</v>
      </c>
    </row>
    <row r="66" spans="1:9">
      <c r="A66" s="67">
        <v>32</v>
      </c>
      <c r="B66" s="64"/>
      <c r="C66" s="65"/>
      <c r="D66" s="62" t="s">
        <v>16</v>
      </c>
      <c r="E66" s="93">
        <v>209.76</v>
      </c>
      <c r="F66" s="93">
        <v>400</v>
      </c>
      <c r="G66" s="93">
        <v>300</v>
      </c>
      <c r="H66" s="93">
        <v>300</v>
      </c>
      <c r="I66" s="93">
        <v>300</v>
      </c>
    </row>
    <row r="67" spans="1:9" ht="25.5">
      <c r="A67" s="67">
        <v>42</v>
      </c>
      <c r="B67" s="84"/>
      <c r="C67" s="85"/>
      <c r="D67" s="62" t="s">
        <v>21</v>
      </c>
      <c r="E67" s="93">
        <v>359</v>
      </c>
      <c r="F67" s="93">
        <v>700</v>
      </c>
      <c r="G67" s="93">
        <v>200</v>
      </c>
      <c r="H67" s="93">
        <v>200</v>
      </c>
      <c r="I67" s="93">
        <v>200</v>
      </c>
    </row>
    <row r="68" spans="1:9" ht="15.75" customHeight="1">
      <c r="A68" s="126" t="s">
        <v>95</v>
      </c>
      <c r="B68" s="127"/>
      <c r="C68" s="128"/>
      <c r="D68" s="61" t="s">
        <v>117</v>
      </c>
      <c r="E68" s="92">
        <f>E69</f>
        <v>126.23</v>
      </c>
      <c r="F68" s="92">
        <f>F69+F70</f>
        <v>452</v>
      </c>
      <c r="G68" s="92">
        <v>0</v>
      </c>
      <c r="H68" s="92">
        <v>0</v>
      </c>
      <c r="I68" s="92">
        <v>0</v>
      </c>
    </row>
    <row r="69" spans="1:9">
      <c r="A69" s="67">
        <v>32</v>
      </c>
      <c r="B69" s="66"/>
      <c r="C69" s="62"/>
      <c r="D69" s="62" t="s">
        <v>16</v>
      </c>
      <c r="E69" s="93">
        <v>126.23</v>
      </c>
      <c r="F69" s="93">
        <v>402</v>
      </c>
      <c r="G69" s="93">
        <v>0</v>
      </c>
      <c r="H69" s="93">
        <v>0</v>
      </c>
      <c r="I69" s="93">
        <v>0</v>
      </c>
    </row>
    <row r="70" spans="1:9" ht="25.5">
      <c r="A70" s="67">
        <v>42</v>
      </c>
      <c r="B70" s="84"/>
      <c r="C70" s="85"/>
      <c r="D70" s="62" t="s">
        <v>21</v>
      </c>
      <c r="E70" s="93">
        <v>0</v>
      </c>
      <c r="F70" s="93">
        <v>50</v>
      </c>
      <c r="G70" s="93">
        <v>0</v>
      </c>
      <c r="H70" s="93">
        <v>0</v>
      </c>
      <c r="I70" s="93">
        <v>0</v>
      </c>
    </row>
    <row r="71" spans="1:9">
      <c r="A71" s="123" t="s">
        <v>68</v>
      </c>
      <c r="B71" s="124"/>
      <c r="C71" s="125"/>
      <c r="D71" s="68" t="s">
        <v>96</v>
      </c>
      <c r="E71" s="90">
        <f>E74</f>
        <v>0.9</v>
      </c>
      <c r="F71" s="90">
        <f>F72+F74</f>
        <v>263</v>
      </c>
      <c r="G71" s="90">
        <f>G72</f>
        <v>150</v>
      </c>
      <c r="H71" s="90">
        <f t="shared" ref="H71:I71" si="21">H72</f>
        <v>150</v>
      </c>
      <c r="I71" s="90">
        <f t="shared" si="21"/>
        <v>150</v>
      </c>
    </row>
    <row r="72" spans="1:9" ht="23.25" customHeight="1">
      <c r="A72" s="126" t="s">
        <v>97</v>
      </c>
      <c r="B72" s="127"/>
      <c r="C72" s="128"/>
      <c r="D72" s="61" t="s">
        <v>118</v>
      </c>
      <c r="E72" s="92">
        <v>0</v>
      </c>
      <c r="F72" s="92">
        <f>F73</f>
        <v>150</v>
      </c>
      <c r="G72" s="92">
        <f t="shared" ref="G72:I72" si="22">G73</f>
        <v>150</v>
      </c>
      <c r="H72" s="92">
        <f t="shared" si="22"/>
        <v>150</v>
      </c>
      <c r="I72" s="92">
        <f t="shared" si="22"/>
        <v>150</v>
      </c>
    </row>
    <row r="73" spans="1:9">
      <c r="A73" s="129">
        <v>32</v>
      </c>
      <c r="B73" s="130"/>
      <c r="C73" s="131"/>
      <c r="D73" s="61" t="s">
        <v>16</v>
      </c>
      <c r="E73" s="93">
        <v>0</v>
      </c>
      <c r="F73" s="93">
        <v>150</v>
      </c>
      <c r="G73" s="93">
        <v>150</v>
      </c>
      <c r="H73" s="93">
        <v>150</v>
      </c>
      <c r="I73" s="93">
        <v>150</v>
      </c>
    </row>
    <row r="74" spans="1:9" ht="23.25" customHeight="1">
      <c r="A74" s="126" t="s">
        <v>103</v>
      </c>
      <c r="B74" s="127"/>
      <c r="C74" s="128"/>
      <c r="D74" s="61" t="s">
        <v>104</v>
      </c>
      <c r="E74" s="92">
        <f>E75</f>
        <v>0.9</v>
      </c>
      <c r="F74" s="92">
        <f>F75+F76</f>
        <v>113</v>
      </c>
      <c r="G74" s="92">
        <v>0</v>
      </c>
      <c r="H74" s="92">
        <v>0</v>
      </c>
      <c r="I74" s="92">
        <v>0</v>
      </c>
    </row>
    <row r="75" spans="1:9">
      <c r="A75" s="129">
        <v>32</v>
      </c>
      <c r="B75" s="130"/>
      <c r="C75" s="131"/>
      <c r="D75" s="61" t="s">
        <v>16</v>
      </c>
      <c r="E75" s="93">
        <v>0.9</v>
      </c>
      <c r="F75" s="93">
        <v>110</v>
      </c>
      <c r="G75" s="93">
        <v>0</v>
      </c>
      <c r="H75" s="93">
        <v>0</v>
      </c>
      <c r="I75" s="93">
        <v>0</v>
      </c>
    </row>
    <row r="76" spans="1:9">
      <c r="A76" s="129">
        <v>37</v>
      </c>
      <c r="B76" s="130"/>
      <c r="C76" s="131"/>
      <c r="D76" s="61" t="s">
        <v>42</v>
      </c>
      <c r="E76" s="93">
        <v>0</v>
      </c>
      <c r="F76" s="93">
        <v>3</v>
      </c>
      <c r="G76" s="93">
        <v>0</v>
      </c>
      <c r="H76" s="93">
        <v>0</v>
      </c>
      <c r="I76" s="93">
        <v>0</v>
      </c>
    </row>
    <row r="77" spans="1:9">
      <c r="A77" s="123" t="s">
        <v>63</v>
      </c>
      <c r="B77" s="124"/>
      <c r="C77" s="125"/>
      <c r="D77" s="68" t="s">
        <v>64</v>
      </c>
      <c r="E77" s="90">
        <f t="shared" ref="E77:G78" si="23">E78</f>
        <v>9200.56</v>
      </c>
      <c r="F77" s="90">
        <f t="shared" si="23"/>
        <v>9888</v>
      </c>
      <c r="G77" s="90">
        <f t="shared" si="23"/>
        <v>10295</v>
      </c>
      <c r="H77" s="90">
        <f t="shared" ref="H77:I77" si="24">H78</f>
        <v>10295</v>
      </c>
      <c r="I77" s="90">
        <f t="shared" si="24"/>
        <v>10295</v>
      </c>
    </row>
    <row r="78" spans="1:9" ht="38.25">
      <c r="A78" s="126" t="s">
        <v>161</v>
      </c>
      <c r="B78" s="127"/>
      <c r="C78" s="128"/>
      <c r="D78" s="61" t="s">
        <v>162</v>
      </c>
      <c r="E78" s="92">
        <f t="shared" si="23"/>
        <v>9200.56</v>
      </c>
      <c r="F78" s="92">
        <f t="shared" si="23"/>
        <v>9888</v>
      </c>
      <c r="G78" s="92">
        <f t="shared" si="23"/>
        <v>10295</v>
      </c>
      <c r="H78" s="92">
        <f>H79</f>
        <v>10295</v>
      </c>
      <c r="I78" s="92">
        <f>I79</f>
        <v>10295</v>
      </c>
    </row>
    <row r="79" spans="1:9">
      <c r="A79" s="129">
        <v>32</v>
      </c>
      <c r="B79" s="130"/>
      <c r="C79" s="131"/>
      <c r="D79" s="62" t="s">
        <v>16</v>
      </c>
      <c r="E79" s="93">
        <v>9200.56</v>
      </c>
      <c r="F79" s="93">
        <v>9888</v>
      </c>
      <c r="G79" s="93">
        <v>10295</v>
      </c>
      <c r="H79" s="93">
        <v>10295</v>
      </c>
      <c r="I79" s="93">
        <v>10295</v>
      </c>
    </row>
    <row r="80" spans="1:9" ht="25.5">
      <c r="A80" s="123" t="s">
        <v>65</v>
      </c>
      <c r="B80" s="124"/>
      <c r="C80" s="125"/>
      <c r="D80" s="68" t="s">
        <v>66</v>
      </c>
      <c r="E80" s="90">
        <f>E81</f>
        <v>76.5</v>
      </c>
      <c r="F80" s="90">
        <f>F81</f>
        <v>63</v>
      </c>
      <c r="G80" s="90">
        <f t="shared" ref="G80:I80" si="25">G81</f>
        <v>63</v>
      </c>
      <c r="H80" s="90">
        <f t="shared" si="25"/>
        <v>63</v>
      </c>
      <c r="I80" s="90">
        <f t="shared" si="25"/>
        <v>63</v>
      </c>
    </row>
    <row r="81" spans="1:9" ht="38.25">
      <c r="A81" s="126" t="s">
        <v>161</v>
      </c>
      <c r="B81" s="127"/>
      <c r="C81" s="128"/>
      <c r="D81" s="61" t="s">
        <v>162</v>
      </c>
      <c r="E81" s="92">
        <f>E82</f>
        <v>76.5</v>
      </c>
      <c r="F81" s="92">
        <f>F82</f>
        <v>63</v>
      </c>
      <c r="G81" s="92">
        <f t="shared" ref="G81:I81" si="26">G82</f>
        <v>63</v>
      </c>
      <c r="H81" s="92">
        <f t="shared" si="26"/>
        <v>63</v>
      </c>
      <c r="I81" s="92">
        <f t="shared" si="26"/>
        <v>63</v>
      </c>
    </row>
    <row r="82" spans="1:9">
      <c r="A82" s="129">
        <v>38</v>
      </c>
      <c r="B82" s="130"/>
      <c r="C82" s="131"/>
      <c r="D82" s="62" t="s">
        <v>88</v>
      </c>
      <c r="E82" s="93">
        <v>76.5</v>
      </c>
      <c r="F82" s="93">
        <v>63</v>
      </c>
      <c r="G82" s="93">
        <v>63</v>
      </c>
      <c r="H82" s="93">
        <v>63</v>
      </c>
      <c r="I82" s="93">
        <v>63</v>
      </c>
    </row>
    <row r="83" spans="1:9">
      <c r="A83" s="132" t="s">
        <v>140</v>
      </c>
      <c r="B83" s="133"/>
      <c r="C83" s="134"/>
      <c r="D83" s="86" t="s">
        <v>141</v>
      </c>
      <c r="E83" s="91">
        <f>E84+E90+E93+E96+E103+E109+E112</f>
        <v>0</v>
      </c>
      <c r="F83" s="91">
        <f>F84+F87+F90+F93+F96+F103+F109+F112</f>
        <v>17850</v>
      </c>
      <c r="G83" s="91">
        <f>G84+G90+G93+G96+G103+G109+G112</f>
        <v>0</v>
      </c>
      <c r="H83" s="91">
        <f>H84+H90+H93+H96+H103+H109+H112</f>
        <v>0</v>
      </c>
      <c r="I83" s="91">
        <f>I84+I90+I93+I96+I103+I109+I112</f>
        <v>0</v>
      </c>
    </row>
    <row r="84" spans="1:9" ht="23.25" customHeight="1">
      <c r="A84" s="123" t="s">
        <v>142</v>
      </c>
      <c r="B84" s="124"/>
      <c r="C84" s="125"/>
      <c r="D84" s="87" t="s">
        <v>143</v>
      </c>
      <c r="E84" s="90">
        <f>E85</f>
        <v>0</v>
      </c>
      <c r="F84" s="90">
        <f>F85</f>
        <v>17850</v>
      </c>
      <c r="G84" s="90">
        <f t="shared" ref="G84:I85" si="27">G85</f>
        <v>0</v>
      </c>
      <c r="H84" s="90">
        <f t="shared" si="27"/>
        <v>0</v>
      </c>
      <c r="I84" s="90">
        <f t="shared" si="27"/>
        <v>0</v>
      </c>
    </row>
    <row r="85" spans="1:9">
      <c r="A85" s="126" t="s">
        <v>45</v>
      </c>
      <c r="B85" s="127"/>
      <c r="C85" s="128"/>
      <c r="D85" s="61" t="s">
        <v>46</v>
      </c>
      <c r="E85" s="92">
        <f>E86</f>
        <v>0</v>
      </c>
      <c r="F85" s="92">
        <f>F86</f>
        <v>17850</v>
      </c>
      <c r="G85" s="92">
        <f t="shared" si="27"/>
        <v>0</v>
      </c>
      <c r="H85" s="92">
        <f t="shared" si="27"/>
        <v>0</v>
      </c>
      <c r="I85" s="92">
        <f t="shared" si="27"/>
        <v>0</v>
      </c>
    </row>
    <row r="86" spans="1:9" ht="25.5">
      <c r="A86" s="129">
        <v>45</v>
      </c>
      <c r="B86" s="130"/>
      <c r="C86" s="131"/>
      <c r="D86" s="62" t="s">
        <v>135</v>
      </c>
      <c r="E86" s="93">
        <v>0</v>
      </c>
      <c r="F86" s="93">
        <v>17850</v>
      </c>
      <c r="G86" s="93">
        <v>0</v>
      </c>
      <c r="H86" s="93">
        <v>0</v>
      </c>
      <c r="I86" s="93">
        <v>0</v>
      </c>
    </row>
  </sheetData>
  <mergeCells count="71">
    <mergeCell ref="A1:I1"/>
    <mergeCell ref="A3:I3"/>
    <mergeCell ref="A5:C5"/>
    <mergeCell ref="A21:C21"/>
    <mergeCell ref="A22:C22"/>
    <mergeCell ref="A6:C6"/>
    <mergeCell ref="A7:C7"/>
    <mergeCell ref="A8:C8"/>
    <mergeCell ref="A9:C9"/>
    <mergeCell ref="A18:C18"/>
    <mergeCell ref="A10:C10"/>
    <mergeCell ref="A11:C11"/>
    <mergeCell ref="A14:C14"/>
    <mergeCell ref="A17:C17"/>
    <mergeCell ref="A15:C15"/>
    <mergeCell ref="A12:C12"/>
    <mergeCell ref="A23:C23"/>
    <mergeCell ref="A27:C27"/>
    <mergeCell ref="A19:C19"/>
    <mergeCell ref="A20:C20"/>
    <mergeCell ref="A31:C31"/>
    <mergeCell ref="A30:C30"/>
    <mergeCell ref="A24:C24"/>
    <mergeCell ref="A74:C74"/>
    <mergeCell ref="A60:C60"/>
    <mergeCell ref="A45:C45"/>
    <mergeCell ref="A79:C79"/>
    <mergeCell ref="A65:C65"/>
    <mergeCell ref="A51:C51"/>
    <mergeCell ref="A52:C52"/>
    <mergeCell ref="A53:C53"/>
    <mergeCell ref="A58:C58"/>
    <mergeCell ref="A59:C59"/>
    <mergeCell ref="A63:C63"/>
    <mergeCell ref="A61:C61"/>
    <mergeCell ref="A62:C62"/>
    <mergeCell ref="A64:C64"/>
    <mergeCell ref="A57:C57"/>
    <mergeCell ref="A76:C76"/>
    <mergeCell ref="A55:C55"/>
    <mergeCell ref="A56:C56"/>
    <mergeCell ref="A16:C16"/>
    <mergeCell ref="A44:C44"/>
    <mergeCell ref="A38:C38"/>
    <mergeCell ref="A39:C39"/>
    <mergeCell ref="A46:C46"/>
    <mergeCell ref="A54:C54"/>
    <mergeCell ref="A40:C40"/>
    <mergeCell ref="A47:C47"/>
    <mergeCell ref="A48:C48"/>
    <mergeCell ref="A34:C34"/>
    <mergeCell ref="A35:C35"/>
    <mergeCell ref="A32:C32"/>
    <mergeCell ref="A33:C33"/>
    <mergeCell ref="A37:C37"/>
    <mergeCell ref="A84:C84"/>
    <mergeCell ref="A85:C85"/>
    <mergeCell ref="A86:C86"/>
    <mergeCell ref="A83:C83"/>
    <mergeCell ref="A13:C13"/>
    <mergeCell ref="A42:C42"/>
    <mergeCell ref="A82:C82"/>
    <mergeCell ref="A75:C75"/>
    <mergeCell ref="A78:C78"/>
    <mergeCell ref="A80:C80"/>
    <mergeCell ref="A81:C81"/>
    <mergeCell ref="A68:C68"/>
    <mergeCell ref="A71:C71"/>
    <mergeCell ref="A72:C72"/>
    <mergeCell ref="A73:C73"/>
    <mergeCell ref="A77:C77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Prihodi i rashodi prema izvorim</vt:lpstr>
      <vt:lpstr>Rashodi po funk klas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lastPrinted>2025-11-20T12:10:40Z</cp:lastPrinted>
  <dcterms:created xsi:type="dcterms:W3CDTF">2022-08-12T12:51:27Z</dcterms:created>
  <dcterms:modified xsi:type="dcterms:W3CDTF">2026-01-15T09:24:47Z</dcterms:modified>
</cp:coreProperties>
</file>