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RADNO\IZVRŠENJE\2025\godišnji\"/>
    </mc:Choice>
  </mc:AlternateContent>
  <xr:revisionPtr revIDLastSave="0" documentId="13_ncr:1_{C7BA1DDF-0B22-45D9-B27F-F58BE226BACF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rogramska klasifikacija" sheetId="7" r:id="rId5"/>
    <sheet name="POSEBNI IZVJEŠTAJ" sheetId="12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2" l="1"/>
  <c r="H11" i="3" l="1"/>
  <c r="H120" i="7" l="1"/>
  <c r="H112" i="7"/>
  <c r="K16" i="3"/>
  <c r="K19" i="3"/>
  <c r="K25" i="3"/>
  <c r="J19" i="3"/>
  <c r="J22" i="3"/>
  <c r="J23" i="3"/>
  <c r="J25" i="3"/>
  <c r="J26" i="3"/>
  <c r="J27" i="3"/>
  <c r="J28" i="3"/>
  <c r="J13" i="3"/>
  <c r="J14" i="3"/>
  <c r="J15" i="3"/>
  <c r="J16" i="3"/>
  <c r="J17" i="3"/>
  <c r="J18" i="3"/>
  <c r="F28" i="8"/>
  <c r="F31" i="8"/>
  <c r="G23" i="8"/>
  <c r="F23" i="8"/>
  <c r="F14" i="8"/>
  <c r="F9" i="8" l="1"/>
  <c r="F8" i="8"/>
  <c r="F10" i="8"/>
  <c r="G10" i="8"/>
  <c r="H33" i="3"/>
  <c r="C6" i="8" l="1"/>
  <c r="G77" i="3"/>
  <c r="G76" i="3" s="1"/>
  <c r="G81" i="3"/>
  <c r="I81" i="3"/>
  <c r="J81" i="3"/>
  <c r="G19" i="7" l="1"/>
  <c r="G18" i="7"/>
  <c r="G17" i="7"/>
  <c r="G16" i="7"/>
  <c r="G13" i="7"/>
  <c r="G12" i="7"/>
  <c r="G90" i="7"/>
  <c r="G126" i="7"/>
  <c r="G125" i="7" s="1"/>
  <c r="G129" i="7"/>
  <c r="G112" i="7"/>
  <c r="G116" i="7"/>
  <c r="G115" i="7" s="1"/>
  <c r="G120" i="7"/>
  <c r="G78" i="7"/>
  <c r="G54" i="7"/>
  <c r="G48" i="7"/>
  <c r="G42" i="7" l="1"/>
  <c r="G35" i="7"/>
  <c r="F35" i="7"/>
  <c r="G32" i="7"/>
  <c r="E6" i="8"/>
  <c r="E13" i="8"/>
  <c r="I77" i="3" l="1"/>
  <c r="G40" i="3"/>
  <c r="I40" i="3"/>
  <c r="J40" i="3" s="1"/>
  <c r="I26" i="3"/>
  <c r="I22" i="3"/>
  <c r="I20" i="3"/>
  <c r="I19" i="3" l="1"/>
  <c r="G23" i="7"/>
  <c r="G22" i="7" s="1"/>
  <c r="F22" i="7"/>
  <c r="F21" i="7" s="1"/>
  <c r="F20" i="7" s="1"/>
  <c r="F125" i="7"/>
  <c r="H129" i="7"/>
  <c r="H124" i="7"/>
  <c r="F123" i="7"/>
  <c r="F115" i="7"/>
  <c r="F108" i="7"/>
  <c r="G101" i="7"/>
  <c r="H101" i="7" s="1"/>
  <c r="F100" i="7"/>
  <c r="F99" i="7" s="1"/>
  <c r="G97" i="7"/>
  <c r="H97" i="7" s="1"/>
  <c r="F96" i="7"/>
  <c r="F95" i="7" s="1"/>
  <c r="F104" i="7"/>
  <c r="F103" i="7" s="1"/>
  <c r="G105" i="7"/>
  <c r="G104" i="7" s="1"/>
  <c r="F122" i="7" l="1"/>
  <c r="G96" i="7"/>
  <c r="G95" i="7" s="1"/>
  <c r="H95" i="7" s="1"/>
  <c r="H105" i="7"/>
  <c r="G123" i="7"/>
  <c r="H123" i="7" s="1"/>
  <c r="H22" i="7"/>
  <c r="G21" i="7"/>
  <c r="G20" i="7" s="1"/>
  <c r="H20" i="7" s="1"/>
  <c r="H23" i="7"/>
  <c r="H104" i="7"/>
  <c r="G103" i="7"/>
  <c r="H103" i="7" s="1"/>
  <c r="G100" i="7"/>
  <c r="G99" i="7" s="1"/>
  <c r="H96" i="7" l="1"/>
  <c r="H21" i="7"/>
  <c r="H99" i="7"/>
  <c r="H100" i="7"/>
  <c r="D9" i="8" l="1"/>
  <c r="G9" i="8" s="1"/>
  <c r="H75" i="3"/>
  <c r="I84" i="3"/>
  <c r="I83" i="3" s="1"/>
  <c r="G83" i="3"/>
  <c r="C7" i="11"/>
  <c r="C6" i="11" s="1"/>
  <c r="E25" i="8"/>
  <c r="D25" i="8"/>
  <c r="C25" i="8"/>
  <c r="C32" i="8"/>
  <c r="C27" i="8"/>
  <c r="C22" i="8"/>
  <c r="C20" i="8"/>
  <c r="C17" i="8"/>
  <c r="C13" i="8"/>
  <c r="C11" i="8"/>
  <c r="C9" i="8"/>
  <c r="C7" i="8"/>
  <c r="G73" i="3"/>
  <c r="G72" i="3"/>
  <c r="G70" i="3"/>
  <c r="G69" i="3" s="1"/>
  <c r="G66" i="3"/>
  <c r="G65" i="3" s="1"/>
  <c r="G61" i="3"/>
  <c r="G52" i="3"/>
  <c r="G47" i="3"/>
  <c r="G43" i="3"/>
  <c r="G35" i="3"/>
  <c r="G34" i="3" l="1"/>
  <c r="G75" i="3"/>
  <c r="G42" i="3"/>
  <c r="K83" i="3"/>
  <c r="C19" i="8"/>
  <c r="G22" i="3"/>
  <c r="G13" i="3"/>
  <c r="G12" i="3" s="1"/>
  <c r="G17" i="3"/>
  <c r="G16" i="3" s="1"/>
  <c r="G26" i="3"/>
  <c r="G25" i="3" s="1"/>
  <c r="G33" i="3" l="1"/>
  <c r="G32" i="3" s="1"/>
  <c r="G25" i="12"/>
  <c r="G8" i="8" l="1"/>
  <c r="G12" i="8"/>
  <c r="G14" i="8"/>
  <c r="G15" i="8"/>
  <c r="G16" i="8"/>
  <c r="G18" i="8"/>
  <c r="G21" i="8"/>
  <c r="G24" i="8"/>
  <c r="G26" i="8"/>
  <c r="G28" i="8"/>
  <c r="G29" i="8"/>
  <c r="G30" i="8"/>
  <c r="G31" i="8"/>
  <c r="G33" i="8"/>
  <c r="G34" i="8"/>
  <c r="F12" i="8"/>
  <c r="F15" i="8"/>
  <c r="F16" i="8"/>
  <c r="F18" i="8"/>
  <c r="F21" i="8"/>
  <c r="F24" i="8"/>
  <c r="F26" i="8"/>
  <c r="F29" i="8"/>
  <c r="F30" i="8"/>
  <c r="F33" i="8"/>
  <c r="F34" i="8"/>
  <c r="J36" i="3"/>
  <c r="J38" i="3"/>
  <c r="J39" i="3"/>
  <c r="J41" i="3"/>
  <c r="J44" i="3"/>
  <c r="J45" i="3"/>
  <c r="J46" i="3"/>
  <c r="J48" i="3"/>
  <c r="J49" i="3"/>
  <c r="J50" i="3"/>
  <c r="J51" i="3"/>
  <c r="J53" i="3"/>
  <c r="J54" i="3"/>
  <c r="J55" i="3"/>
  <c r="J58" i="3"/>
  <c r="J59" i="3"/>
  <c r="J62" i="3"/>
  <c r="J63" i="3"/>
  <c r="J67" i="3"/>
  <c r="J71" i="3"/>
  <c r="J74" i="3"/>
  <c r="J82" i="3"/>
  <c r="H116" i="7" l="1"/>
  <c r="G109" i="7"/>
  <c r="H109" i="7" s="1"/>
  <c r="G84" i="7"/>
  <c r="G72" i="7"/>
  <c r="H72" i="7" s="1"/>
  <c r="H78" i="7"/>
  <c r="G137" i="7"/>
  <c r="H137" i="7" s="1"/>
  <c r="G133" i="7"/>
  <c r="H133" i="7" s="1"/>
  <c r="G93" i="7"/>
  <c r="H93" i="7" s="1"/>
  <c r="G88" i="7"/>
  <c r="H88" i="7" s="1"/>
  <c r="H54" i="7"/>
  <c r="H48" i="7"/>
  <c r="G122" i="7" l="1"/>
  <c r="H11" i="7" s="1"/>
  <c r="H126" i="7"/>
  <c r="G83" i="7"/>
  <c r="H84" i="7"/>
  <c r="G108" i="7"/>
  <c r="G71" i="7"/>
  <c r="H42" i="7"/>
  <c r="H36" i="7"/>
  <c r="H18" i="7" l="1"/>
  <c r="H12" i="7"/>
  <c r="H17" i="7"/>
  <c r="F9" i="7"/>
  <c r="H122" i="7"/>
  <c r="H108" i="7"/>
  <c r="H35" i="7" l="1"/>
  <c r="G14" i="7"/>
  <c r="H14" i="7" s="1"/>
  <c r="H125" i="7"/>
  <c r="E7" i="11"/>
  <c r="E6" i="11" s="1"/>
  <c r="D7" i="11"/>
  <c r="D6" i="11" s="1"/>
  <c r="E27" i="8"/>
  <c r="E9" i="8" l="1"/>
  <c r="E7" i="8"/>
  <c r="D27" i="8"/>
  <c r="G27" i="8" s="1"/>
  <c r="F27" i="8"/>
  <c r="D20" i="8"/>
  <c r="D13" i="8"/>
  <c r="G13" i="8" s="1"/>
  <c r="F13" i="8"/>
  <c r="F7" i="8" l="1"/>
  <c r="I52" i="3"/>
  <c r="J52" i="3" s="1"/>
  <c r="I35" i="3"/>
  <c r="J35" i="3" s="1"/>
  <c r="I73" i="3"/>
  <c r="G19" i="3"/>
  <c r="I16" i="3"/>
  <c r="J16" i="1"/>
  <c r="J19" i="1"/>
  <c r="J20" i="1"/>
  <c r="H15" i="1"/>
  <c r="G18" i="1"/>
  <c r="G15" i="1"/>
  <c r="G11" i="3" l="1"/>
  <c r="I25" i="3"/>
  <c r="I72" i="3"/>
  <c r="J73" i="3"/>
  <c r="G21" i="1"/>
  <c r="G30" i="1" s="1"/>
  <c r="I29" i="1" s="1"/>
  <c r="I76" i="3"/>
  <c r="I75" i="3" s="1"/>
  <c r="J29" i="1" l="1"/>
  <c r="K29" i="1"/>
  <c r="G10" i="3"/>
  <c r="K76" i="3"/>
  <c r="J76" i="3"/>
  <c r="K72" i="3"/>
  <c r="J72" i="3"/>
  <c r="F83" i="7"/>
  <c r="H83" i="7" s="1"/>
  <c r="H115" i="7" l="1"/>
  <c r="H19" i="7"/>
  <c r="E17" i="8"/>
  <c r="F17" i="8" l="1"/>
  <c r="F107" i="7"/>
  <c r="F132" i="7"/>
  <c r="F131" i="7" s="1"/>
  <c r="G132" i="7"/>
  <c r="E11" i="8"/>
  <c r="F11" i="8" l="1"/>
  <c r="H132" i="7"/>
  <c r="G131" i="7"/>
  <c r="H131" i="7" s="1"/>
  <c r="E32" i="8"/>
  <c r="E22" i="8"/>
  <c r="F53" i="7"/>
  <c r="F47" i="7"/>
  <c r="G69" i="7"/>
  <c r="H69" i="7" s="1"/>
  <c r="F71" i="7"/>
  <c r="H71" i="7" s="1"/>
  <c r="G136" i="7"/>
  <c r="F136" i="7"/>
  <c r="F135" i="7" s="1"/>
  <c r="G92" i="7"/>
  <c r="F92" i="7"/>
  <c r="F91" i="7" s="1"/>
  <c r="F87" i="7"/>
  <c r="F86" i="7" s="1"/>
  <c r="G38" i="7"/>
  <c r="H38" i="7" s="1"/>
  <c r="H32" i="7"/>
  <c r="G28" i="7"/>
  <c r="H28" i="7" s="1"/>
  <c r="F37" i="7"/>
  <c r="F27" i="7"/>
  <c r="E20" i="8"/>
  <c r="D32" i="8"/>
  <c r="D22" i="8"/>
  <c r="D7" i="8"/>
  <c r="G7" i="8" s="1"/>
  <c r="D17" i="8"/>
  <c r="G17" i="8" s="1"/>
  <c r="D11" i="8"/>
  <c r="G11" i="8" s="1"/>
  <c r="F90" i="7" l="1"/>
  <c r="F46" i="7"/>
  <c r="F45" i="7" s="1"/>
  <c r="G22" i="8"/>
  <c r="F22" i="8"/>
  <c r="G20" i="8"/>
  <c r="F20" i="8"/>
  <c r="G25" i="8"/>
  <c r="F25" i="8"/>
  <c r="G32" i="8"/>
  <c r="F32" i="8"/>
  <c r="H92" i="7"/>
  <c r="H16" i="7"/>
  <c r="H136" i="7"/>
  <c r="F26" i="7"/>
  <c r="F25" i="7" s="1"/>
  <c r="D6" i="8"/>
  <c r="G37" i="7"/>
  <c r="G15" i="7" s="1"/>
  <c r="G91" i="7"/>
  <c r="H91" i="7" s="1"/>
  <c r="G87" i="7"/>
  <c r="H87" i="7" s="1"/>
  <c r="G107" i="7"/>
  <c r="H107" i="7" s="1"/>
  <c r="G135" i="7"/>
  <c r="H135" i="7" s="1"/>
  <c r="G47" i="7"/>
  <c r="E19" i="8"/>
  <c r="G53" i="7"/>
  <c r="G27" i="7"/>
  <c r="D19" i="8"/>
  <c r="H27" i="7" l="1"/>
  <c r="G10" i="7"/>
  <c r="F8" i="7"/>
  <c r="G19" i="8"/>
  <c r="F19" i="8"/>
  <c r="H53" i="7"/>
  <c r="H13" i="7"/>
  <c r="H37" i="7"/>
  <c r="H15" i="7"/>
  <c r="G46" i="7"/>
  <c r="H46" i="7" s="1"/>
  <c r="H47" i="7"/>
  <c r="H90" i="7"/>
  <c r="G26" i="7"/>
  <c r="G86" i="7"/>
  <c r="H86" i="7" s="1"/>
  <c r="K16" i="1"/>
  <c r="K19" i="1"/>
  <c r="K20" i="1"/>
  <c r="H18" i="1"/>
  <c r="H21" i="1" s="1"/>
  <c r="G7" i="11"/>
  <c r="G8" i="11"/>
  <c r="G6" i="11"/>
  <c r="F7" i="11"/>
  <c r="F8" i="11"/>
  <c r="H32" i="3"/>
  <c r="H10" i="3"/>
  <c r="F6" i="11"/>
  <c r="G25" i="7" l="1"/>
  <c r="H26" i="7"/>
  <c r="H10" i="7"/>
  <c r="G9" i="7"/>
  <c r="H9" i="7" s="1"/>
  <c r="G45" i="7"/>
  <c r="H25" i="7" l="1"/>
  <c r="G8" i="7"/>
  <c r="H8" i="7" s="1"/>
  <c r="H45" i="7"/>
  <c r="G6" i="8"/>
  <c r="F6" i="8"/>
  <c r="I70" i="3"/>
  <c r="I66" i="3"/>
  <c r="J66" i="3" s="1"/>
  <c r="I61" i="3"/>
  <c r="J61" i="3" s="1"/>
  <c r="I47" i="3"/>
  <c r="J47" i="3" s="1"/>
  <c r="I43" i="3"/>
  <c r="J43" i="3" s="1"/>
  <c r="I34" i="3" l="1"/>
  <c r="I69" i="3"/>
  <c r="J70" i="3"/>
  <c r="J75" i="3"/>
  <c r="K75" i="3"/>
  <c r="I65" i="3"/>
  <c r="I42" i="3"/>
  <c r="I13" i="3"/>
  <c r="I18" i="1"/>
  <c r="J18" i="1" s="1"/>
  <c r="I15" i="1"/>
  <c r="J15" i="1" s="1"/>
  <c r="J34" i="3" l="1"/>
  <c r="K34" i="3"/>
  <c r="J69" i="3"/>
  <c r="K69" i="3"/>
  <c r="J65" i="3"/>
  <c r="K65" i="3"/>
  <c r="K42" i="3"/>
  <c r="J42" i="3"/>
  <c r="I12" i="3"/>
  <c r="I33" i="3"/>
  <c r="I32" i="3" s="1"/>
  <c r="K15" i="1"/>
  <c r="K18" i="1"/>
  <c r="I21" i="1"/>
  <c r="I30" i="1" s="1"/>
  <c r="J30" i="1" s="1"/>
  <c r="J33" i="3" l="1"/>
  <c r="K33" i="3"/>
  <c r="I11" i="3"/>
  <c r="J12" i="3"/>
  <c r="K12" i="3"/>
  <c r="K21" i="1"/>
  <c r="J21" i="1"/>
  <c r="J11" i="3" l="1"/>
  <c r="K11" i="3"/>
  <c r="I10" i="3"/>
  <c r="K10" i="3" s="1"/>
  <c r="J32" i="3"/>
  <c r="K32" i="3"/>
  <c r="J10" i="3" l="1"/>
</calcChain>
</file>

<file path=xl/sharedStrings.xml><?xml version="1.0" encoding="utf-8"?>
<sst xmlns="http://schemas.openxmlformats.org/spreadsheetml/2006/main" count="380" uniqueCount="227">
  <si>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</si>
  <si>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</si>
  <si>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</si>
  <si>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</si>
  <si>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</si>
  <si>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</si>
  <si>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</si>
  <si>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</si>
  <si>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II. POSEBNI DIO</t>
  </si>
  <si>
    <t>I. OPĆI DIO</t>
  </si>
  <si>
    <t>Materijalni rashodi</t>
  </si>
  <si>
    <t>INDEKS</t>
  </si>
  <si>
    <t xml:space="preserve">IZVJEŠTAJ O PRIHODIMA I RASHODIMA PREMA EKONOMSKOJ KLASIFIKACIJI </t>
  </si>
  <si>
    <t>UKUPNI PRIHODI</t>
  </si>
  <si>
    <t>Pomoći iz inozemstva i od subjekata unutar općeg proračuna</t>
  </si>
  <si>
    <t>Plaće za redovan rad</t>
  </si>
  <si>
    <t>Naknade troškova zaposlenima</t>
  </si>
  <si>
    <t>Službena putovanja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</si>
  <si>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</si>
  <si>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</si>
  <si>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</si>
  <si>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</si>
  <si>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</si>
  <si>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</si>
  <si>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>IZVJEŠTAJ O RASHODIMA PREMA FUNKCIJSKOJ KLASIFIKACIJI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</si>
  <si>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</si>
  <si>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</si>
  <si>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</si>
  <si>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</si>
  <si>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</si>
  <si>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</si>
  <si>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</si>
  <si>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</si>
  <si>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</si>
  <si>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</si>
  <si>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</si>
  <si>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</si>
  <si>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</si>
  <si>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</si>
  <si>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>IZVJEŠTAJ PO PROGRAMSKOJ KLASIFIKACIJI</t>
  </si>
  <si>
    <t>Tekuće pomoći proračunskim korisnicima iz proračuna koji ih nije nadležan</t>
  </si>
  <si>
    <t>Kapitalne pomoći proračunskim korisnicima iz proračuna koji ih nije nadležan</t>
  </si>
  <si>
    <t>Pomoći proračunskim korisnicima iz proračuna koji im nije nadležan</t>
  </si>
  <si>
    <t>Tekuće donacije</t>
  </si>
  <si>
    <t>Prihodi iz nadležnog proračuna i od HZZO-a na temelju ugovornih obveza</t>
  </si>
  <si>
    <t>Prihodi iz nadležnog proračuna za financiranje redovne djelatnosti proračunskih korisnika</t>
  </si>
  <si>
    <t>Plaće za posebne uvjete rada</t>
  </si>
  <si>
    <t>Ostali rashodi za zaposlene</t>
  </si>
  <si>
    <t>Doprinosi na plaću</t>
  </si>
  <si>
    <t>Doprinosi za obvezno zdravstveno osiguranje</t>
  </si>
  <si>
    <t>Naknade za prijevoz, za rad na terenu i odvojeni život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</si>
  <si>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</si>
  <si>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</si>
  <si>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</si>
  <si>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</si>
  <si>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</si>
  <si>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</si>
  <si>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Rashodi za usluge</t>
  </si>
  <si>
    <t>Usluge tekućeg i investicijskog održavanja</t>
  </si>
  <si>
    <t>Komunalne usluge</t>
  </si>
  <si>
    <t>Zdravstvene i veterinarske usluge</t>
  </si>
  <si>
    <t>Intelektualne i osobne usluge</t>
  </si>
  <si>
    <t>Računalne usluge</t>
  </si>
  <si>
    <t>Ostale usluge</t>
  </si>
  <si>
    <t>Zakupnine i najamnine</t>
  </si>
  <si>
    <t>Ostale nespomenuti rashodi poslovanja</t>
  </si>
  <si>
    <t>Članarine i norme</t>
  </si>
  <si>
    <t>Pristojbe i naknade</t>
  </si>
  <si>
    <t xml:space="preserve">Ostali nespomenuti rashodi poslovanja </t>
  </si>
  <si>
    <t>Ostali financijski rashodi</t>
  </si>
  <si>
    <t>Financijski rashodi</t>
  </si>
  <si>
    <t>Bankarske usluge i usluge platnog prometa</t>
  </si>
  <si>
    <t xml:space="preserve">Zatezne kamate </t>
  </si>
  <si>
    <t>Naknade građanima i kućanstvima na temelju osiguranja i druge naknade</t>
  </si>
  <si>
    <t>Naknade građanima i kućanstvima u naravi</t>
  </si>
  <si>
    <t xml:space="preserve">Ostale naknade građanima i kućanstvima iz proračuna </t>
  </si>
  <si>
    <t>Tekuće donacije u naravi</t>
  </si>
  <si>
    <t>Rashodi za nabavu proizvedene dugotrajne imovine</t>
  </si>
  <si>
    <t>Knjige, umjetnička djela i ostale izložbene vrijednosti</t>
  </si>
  <si>
    <t>Knjige</t>
  </si>
  <si>
    <t>Prihodi iz nadležnog proračuna za financiranje rashoda poslovanja</t>
  </si>
  <si>
    <t>44 Decentralizirana sredstva</t>
  </si>
  <si>
    <t>58 Ostale pomoći prorač.k.</t>
  </si>
  <si>
    <t>5 Pomoći</t>
  </si>
  <si>
    <t>6 Donacije</t>
  </si>
  <si>
    <t>09 Obrazovanje</t>
  </si>
  <si>
    <t>091 Predškolsko i osnovnoškolsko obrazovanje</t>
  </si>
  <si>
    <t>Osnovna škola "Braća Glumac"</t>
  </si>
  <si>
    <t>PROGRAM 1206</t>
  </si>
  <si>
    <t>Tekući projekt T120602</t>
  </si>
  <si>
    <t>Izvor financiranja 1.1.1.</t>
  </si>
  <si>
    <t>Opći prihodi i primici</t>
  </si>
  <si>
    <t>Izvor financiranja 5.6.1.</t>
  </si>
  <si>
    <t>Fondovi EU</t>
  </si>
  <si>
    <t>PROGRAM 1207</t>
  </si>
  <si>
    <t>Zakonski standard ustanova u obrazovanju</t>
  </si>
  <si>
    <t>Aktivnost A120701</t>
  </si>
  <si>
    <t>Decentralizirana sredstva</t>
  </si>
  <si>
    <t>Izvor financiranja 5.8.1.</t>
  </si>
  <si>
    <t xml:space="preserve">Rashodi za zaposlene </t>
  </si>
  <si>
    <t>Aktivnost A120702</t>
  </si>
  <si>
    <t>Izvor financiranja 4.4.1.</t>
  </si>
  <si>
    <t>Aktivnost A120801</t>
  </si>
  <si>
    <t>Naknade građanima i kućanstvima</t>
  </si>
  <si>
    <t>Aktivnost A120808</t>
  </si>
  <si>
    <t>Nabava udžbenika za učenike OŠ</t>
  </si>
  <si>
    <t>Aktivnost A120818</t>
  </si>
  <si>
    <t>Aktivnost A120819</t>
  </si>
  <si>
    <t>Aktivnost A120810</t>
  </si>
  <si>
    <t>Izvor financiranja 6.2.1.</t>
  </si>
  <si>
    <t>5=4/2*100</t>
  </si>
  <si>
    <t>6=4/3*100</t>
  </si>
  <si>
    <t>RKP: 12296</t>
  </si>
  <si>
    <t>4 Prihodi za posebne namjene</t>
  </si>
  <si>
    <t>Dolac 11</t>
  </si>
  <si>
    <t>20290 Lastovo</t>
  </si>
  <si>
    <t>OIB: 80382692021</t>
  </si>
  <si>
    <t>RKP: 03324117</t>
  </si>
  <si>
    <t>56 Fondovi EU</t>
  </si>
  <si>
    <t>32 Vlastiti prihodi - prenesena sredstva</t>
  </si>
  <si>
    <t>58 Ostale pomoći prorač.k. - prenesena sredstva</t>
  </si>
  <si>
    <t>62 Donacije - prenesena sredstva</t>
  </si>
  <si>
    <t xml:space="preserve">32 Vlastiti prihodi </t>
  </si>
  <si>
    <t xml:space="preserve">62 Donacije </t>
  </si>
  <si>
    <t>Redovno poslovanje škole</t>
  </si>
  <si>
    <t>Izvor  financiranja
4.4.1.</t>
  </si>
  <si>
    <t>4=3/2*100</t>
  </si>
  <si>
    <t>PROGRAM 1208</t>
  </si>
  <si>
    <t>Pogram ustanova u obrazovanju iznad zakonskog standarda</t>
  </si>
  <si>
    <t>Ostale naknade iz proračuna u naravi</t>
  </si>
  <si>
    <t xml:space="preserve">Materijal i dijelovi za tekuće i investicijsko održavanje </t>
  </si>
  <si>
    <t>Namirnice</t>
  </si>
  <si>
    <t>Izvor financiranja
1.1.1.</t>
  </si>
  <si>
    <t>Plaća za posebne uvjete rada</t>
  </si>
  <si>
    <t>UKUPNO</t>
  </si>
  <si>
    <t>Izvor financiranja 5.8.2.</t>
  </si>
  <si>
    <t>Izvor financiranja 6.2.2.</t>
  </si>
  <si>
    <t>Izvor financiranja
3.2.2.</t>
  </si>
  <si>
    <t>OSTVARENJE /
IZVRŠENJE 
2024.</t>
  </si>
  <si>
    <t>OSTVARENJE/
IZVRŠENJE 
2024.</t>
  </si>
  <si>
    <t>Prihodi od financijske imovine</t>
  </si>
  <si>
    <t>Kamate na oročena sredstva i depozite po viđenju</t>
  </si>
  <si>
    <t>Plaće za prekovremeni rad</t>
  </si>
  <si>
    <t>Postrojenja i oprema</t>
  </si>
  <si>
    <t>52 Ostale pomoći</t>
  </si>
  <si>
    <t>IZVRŠENJE 
2024.</t>
  </si>
  <si>
    <t>Izvor 11</t>
  </si>
  <si>
    <t>Izvor 32</t>
  </si>
  <si>
    <t>Vlastiti prihodi PK - prenesena sredstva</t>
  </si>
  <si>
    <t>Izvor 44</t>
  </si>
  <si>
    <t>Izvor 52</t>
  </si>
  <si>
    <t>Ostale pomoći</t>
  </si>
  <si>
    <t>Izvor 56</t>
  </si>
  <si>
    <t>Izvor 58</t>
  </si>
  <si>
    <t>Ostale pomoći PK</t>
  </si>
  <si>
    <t>Ostale pomoći PK - prenesena sredstva</t>
  </si>
  <si>
    <t>Izvor 62</t>
  </si>
  <si>
    <t>Donacije PK</t>
  </si>
  <si>
    <t>Donacije PK- prenesena sredstva</t>
  </si>
  <si>
    <t>Izvor financiranja 5.2.1.</t>
  </si>
  <si>
    <t>Financiranje radnih materijala za učenike osnovih škola</t>
  </si>
  <si>
    <t>Ostali nespomenuti rashodi poslovanja</t>
  </si>
  <si>
    <t>Prihodi od imovine</t>
  </si>
  <si>
    <t>POSEBNI IZVJEŠTAJ</t>
  </si>
  <si>
    <t>Ukupno:</t>
  </si>
  <si>
    <t>Prihodi od prodaje proizvoda i robe te pruženih usluga i prihodi od donacija te povrati po protestiranim jamstvima</t>
  </si>
  <si>
    <t>Plaće (bruto)</t>
  </si>
  <si>
    <t>IZVJEŠTAJ O IZVRŠENJU FINANCIJSKOG PLANA PRORAČUNSKOG KORISNIKA JEDINICE LOKALNE I PODRUČNE (REGIONALNE) SAMOUPRAVE ZA 2025. GODINU</t>
  </si>
  <si>
    <t>IZVORNI PLAN / REBALANS 
2025.</t>
  </si>
  <si>
    <t>IZVORNI PLAN / REBALANS 2025.</t>
  </si>
  <si>
    <t>OSTVARENJE /
IZVRŠENJE 
2025.</t>
  </si>
  <si>
    <t>OSTVARENJE/
IZVRŠENJE 
2025.</t>
  </si>
  <si>
    <t>IZVORNI PLAN/
REBALANS 2025.</t>
  </si>
  <si>
    <t>IZVORNI PLAN / REBALANS
 2025.</t>
  </si>
  <si>
    <t>OSTVARENJE/IZVRŠENJE 
2025.</t>
  </si>
  <si>
    <t>OSTVARENJE/
IZVRŠENJE 2024.</t>
  </si>
  <si>
    <t>IZVORNI PLAN /
REBALANS 2025.</t>
  </si>
  <si>
    <t>IZVRŠENJE 
2025.</t>
  </si>
  <si>
    <t>Stanje nepodmirenih dospjelih obveza na dan 31.12.2025. u eurima</t>
  </si>
  <si>
    <t xml:space="preserve"> IZVRŠENJE 
2025.</t>
  </si>
  <si>
    <t>Rashodi za dodatna ulaganja na nefinancijskoj imovini</t>
  </si>
  <si>
    <t>Dodatna ulaganja na građevinskim objektima</t>
  </si>
  <si>
    <t xml:space="preserve">Vlastiti prihodi PK </t>
  </si>
  <si>
    <t>Aktivnost A120803</t>
  </si>
  <si>
    <t>Natjecanja iz znanja učenika</t>
  </si>
  <si>
    <t>Aktivnost A120804</t>
  </si>
  <si>
    <t>Financiranje školskih projekata</t>
  </si>
  <si>
    <t>Izvor financiranja
3.2.1.</t>
  </si>
  <si>
    <t>PROGRAM 1202</t>
  </si>
  <si>
    <t>Odgoj i obrazovanje</t>
  </si>
  <si>
    <t>Kapitalni projekt K120208</t>
  </si>
  <si>
    <t>Kapitalni projekti u školstvu</t>
  </si>
  <si>
    <t xml:space="preserve">Prihodi od prodaje proizvoda i robe te pruženih usluga </t>
  </si>
  <si>
    <t>Prihodi od prodaje robe i usluga</t>
  </si>
  <si>
    <t>Kapitalne donacije</t>
  </si>
  <si>
    <t>Prihodi iz nadležnog proračuna za financiranje rashoda za nabavu nefinancijske imovine</t>
  </si>
  <si>
    <t>Uredska oprema i namještaj</t>
  </si>
  <si>
    <t>Sportska i glazbena oprema</t>
  </si>
  <si>
    <t>Zatezne kamate</t>
  </si>
  <si>
    <t>Dodatna ulaganja na građevinskom objektima</t>
  </si>
  <si>
    <t>Donacije PK - prenesena sredstva</t>
  </si>
  <si>
    <t>Vlastiti prihodi PK</t>
  </si>
  <si>
    <t>32 Vlastiti prihodi</t>
  </si>
  <si>
    <t>Usluge telefona, interenta, pošte i prijevoza</t>
  </si>
  <si>
    <t>Usluge telefona, interneta, pošte i prijevoza</t>
  </si>
  <si>
    <t>Organizacija prehrane u osnovnim školama</t>
  </si>
  <si>
    <t>Projekt Opkskrba školskih ustanova higijenskim potrepštinama ua učenice osnovnih škola</t>
  </si>
  <si>
    <t>Dodatne djelatnosti osnovnih škola</t>
  </si>
  <si>
    <t>Ostale aktivnosti osnovnih škola</t>
  </si>
  <si>
    <t>Rashodi za donacije, kazne, naknade šteta i kapitalne pomoći</t>
  </si>
  <si>
    <t>Uređaji, strojevi i oprema za ostale namjene</t>
  </si>
  <si>
    <t>Donacije od pravnih i fizičkih osoba izvan općeh proračuna te povrat donacija i kapitalnih pomoći po protestiranim jamstvima</t>
  </si>
  <si>
    <t>Zajedno možemo sve! - osiguravanje pomoćnika u nastavi za učenike s teškoćama</t>
  </si>
  <si>
    <t>EU projekti UO za obrazovanje, kulturu i sport</t>
  </si>
  <si>
    <t>Investicijska ulaganja u osnovne škole</t>
  </si>
  <si>
    <t>Stanje nenaplaćenih potraživanja na dan 31.12.2025. u eurima</t>
  </si>
  <si>
    <t xml:space="preserve">IZVJEŠTAJ O STANJU  POTRAŽIVANJA I  DOSPJELIH OBVEZA </t>
  </si>
  <si>
    <t>16361 Potraživanja za tekuće pomoći proračunskim korisnicima iz proračuna koji im nije nadležan</t>
  </si>
  <si>
    <t>Račun iz rač. plana i opis</t>
  </si>
  <si>
    <t>232220 / Studenac d.o.o.   /  59/T211/9901</t>
  </si>
  <si>
    <t>232220 / Studenac d.o.o.   /  60/T211/9901</t>
  </si>
  <si>
    <t>232220 / Studenac d.o.o.  /  65/T211/9901</t>
  </si>
  <si>
    <t>232220 / Studenac d.o.o.  /  66/T211/9901</t>
  </si>
  <si>
    <t>232220 / Studenac d.o.o.  /  70/T211/9901</t>
  </si>
  <si>
    <t>232220 / Studenac d.o.o.  /  71/T211/9901</t>
  </si>
  <si>
    <t>232220 / Studenac d.o.o.  /  72/T211/9901</t>
  </si>
  <si>
    <t>Račun iz rač. plana / naziv dobavljača/broj 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</si>
</sst>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al"/>
      <charset val="238"/>
    </font>
    <font>
      <sz val="12"/>
      <color theme="1"/>
      <name val="Ariel"/>
      <charset val="238"/>
    </font>
    <font>
      <sz val="11"/>
      <color theme="1"/>
      <name val="Ariel"/>
      <charset val="238"/>
    </font>
    <font>
      <b/>
      <sz val="12"/>
      <color theme="1"/>
      <name val="Ariel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0" fillId="0" borderId="3" xfId="0" applyFont="1" applyBorder="1"/>
    <xf numFmtId="0" fontId="21" fillId="2" borderId="3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3" fillId="2" borderId="2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2" fontId="26" fillId="0" borderId="3" xfId="0" applyNumberFormat="1" applyFont="1" applyBorder="1"/>
    <xf numFmtId="2" fontId="27" fillId="0" borderId="3" xfId="0" applyNumberFormat="1" applyFont="1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3" fillId="2" borderId="4" xfId="0" applyNumberFormat="1" applyFont="1" applyFill="1" applyBorder="1" applyAlignment="1">
      <alignment horizontal="right" vertical="center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 inden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0" fillId="2" borderId="4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 indent="1"/>
    </xf>
    <xf numFmtId="0" fontId="9" fillId="2" borderId="4" xfId="0" applyNumberFormat="1" applyFont="1" applyFill="1" applyBorder="1" applyAlignment="1" applyProtection="1">
      <alignment horizontal="left" vertical="center" wrapText="1" inden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right" vertical="center"/>
    </xf>
    <xf numFmtId="4" fontId="9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4" fillId="2" borderId="1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26" fillId="0" borderId="3" xfId="0" applyNumberFormat="1" applyFont="1" applyBorder="1"/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6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7" fillId="2" borderId="5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left" vertical="center" wrapText="1"/>
    </xf>
    <xf numFmtId="0" fontId="24" fillId="2" borderId="2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25" fillId="3" borderId="1" xfId="0" applyNumberFormat="1" applyFont="1" applyFill="1" applyBorder="1" applyAlignment="1" applyProtection="1">
      <alignment vertical="center" wrapText="1"/>
    </xf>
    <xf numFmtId="0" fontId="25" fillId="3" borderId="2" xfId="0" applyNumberFormat="1" applyFont="1" applyFill="1" applyBorder="1" applyAlignment="1" applyProtection="1">
      <alignment vertical="center" wrapText="1"/>
    </xf>
    <xf numFmtId="0" fontId="25" fillId="3" borderId="4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4" fillId="3" borderId="1" xfId="0" applyNumberFormat="1" applyFont="1" applyFill="1" applyBorder="1" applyAlignment="1" applyProtection="1">
      <alignment horizontal="left" vertical="center" wrapText="1"/>
    </xf>
    <xf numFmtId="0" fontId="24" fillId="3" borderId="2" xfId="0" applyNumberFormat="1" applyFont="1" applyFill="1" applyBorder="1" applyAlignment="1" applyProtection="1">
      <alignment horizontal="left" vertical="center" wrapText="1"/>
    </xf>
    <xf numFmtId="0" fontId="24" fillId="3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1" fillId="2" borderId="1" xfId="0" applyNumberFormat="1" applyFont="1" applyFill="1" applyBorder="1" applyAlignment="1" applyProtection="1">
      <alignment horizontal="left" vertical="center" wrapText="1"/>
    </xf>
    <xf numFmtId="0" fontId="21" fillId="2" borderId="2" xfId="0" applyNumberFormat="1" applyFont="1" applyFill="1" applyBorder="1" applyAlignment="1" applyProtection="1">
      <alignment horizontal="left" vertical="center" wrapText="1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4" fontId="26" fillId="0" borderId="1" xfId="0" applyNumberFormat="1" applyFont="1" applyBorder="1" applyAlignment="1">
      <alignment wrapText="1"/>
    </xf>
    <xf numFmtId="4" fontId="26" fillId="0" borderId="2" xfId="0" applyNumberFormat="1" applyFont="1" applyBorder="1" applyAlignment="1">
      <alignment wrapText="1"/>
    </xf>
    <xf numFmtId="4" fontId="26" fillId="0" borderId="4" xfId="0" applyNumberFormat="1" applyFont="1" applyBorder="1" applyAlignment="1">
      <alignment wrapText="1"/>
    </xf>
    <xf numFmtId="0" fontId="26" fillId="0" borderId="1" xfId="0" applyFont="1" applyBorder="1" applyAlignment="1">
      <alignment horizontal="right"/>
    </xf>
    <xf numFmtId="0" fontId="26" fillId="0" borderId="2" xfId="0" applyFont="1" applyBorder="1" applyAlignment="1">
      <alignment horizontal="right"/>
    </xf>
    <xf numFmtId="0" fontId="26" fillId="0" borderId="4" xfId="0" applyFont="1" applyBorder="1" applyAlignment="1">
      <alignment horizontal="right"/>
    </xf>
    <xf numFmtId="4" fontId="26" fillId="0" borderId="1" xfId="0" applyNumberFormat="1" applyFont="1" applyBorder="1" applyAlignment="1">
      <alignment horizontal="right"/>
    </xf>
    <xf numFmtId="4" fontId="26" fillId="0" borderId="2" xfId="0" applyNumberFormat="1" applyFont="1" applyBorder="1" applyAlignment="1">
      <alignment horizontal="right"/>
    </xf>
    <xf numFmtId="4" fontId="26" fillId="0" borderId="4" xfId="0" applyNumberFormat="1" applyFont="1" applyBorder="1" applyAlignment="1">
      <alignment horizontal="right"/>
    </xf>
    <xf numFmtId="4" fontId="26" fillId="0" borderId="1" xfId="0" applyNumberFormat="1" applyFont="1" applyBorder="1" applyAlignment="1"/>
    <xf numFmtId="4" fontId="26" fillId="0" borderId="2" xfId="0" applyNumberFormat="1" applyFont="1" applyBorder="1" applyAlignment="1"/>
    <xf numFmtId="4" fontId="26" fillId="0" borderId="4" xfId="0" applyNumberFormat="1" applyFont="1" applyBorder="1" applyAlignment="1"/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0" fontId="6" fillId="3" borderId="8" xfId="0" applyNumberFormat="1" applyFont="1" applyFill="1" applyBorder="1" applyAlignment="1" applyProtection="1">
      <alignment horizontal="center" vertical="center" wrapText="1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6" fillId="0" borderId="4" xfId="0" applyFont="1" applyBorder="1" applyAlignment="1">
      <alignment horizontal="left" wrapText="1"/>
    </xf>
    <xf numFmtId="0" fontId="26" fillId="0" borderId="0" xfId="0" applyFont="1" applyBorder="1" applyAlignment="1">
      <alignment horizontal="right"/>
    </xf>
    <xf numFmtId="4" fontId="26" fillId="0" borderId="0" xfId="0" applyNumberFormat="1" applyFont="1" applyBorder="1" applyAlignment="1">
      <alignment horizontal="right"/>
    </xf>
    <xf numFmtId="4" fontId="26" fillId="0" borderId="1" xfId="0" applyNumberFormat="1" applyFont="1" applyBorder="1" applyAlignment="1">
      <alignment horizontal="right" vertical="center"/>
    </xf>
    <xf numFmtId="4" fontId="26" fillId="0" borderId="2" xfId="0" applyNumberFormat="1" applyFont="1" applyBorder="1" applyAlignment="1">
      <alignment horizontal="right" vertical="center"/>
    </xf>
    <xf numFmtId="4" fontId="26" fillId="0" borderId="4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1"/>
  <sheetViews>
    <sheetView tabSelected="1" workbookViewId="0">
      <selection activeCell="P26" sqref="P26"/>
    </sheetView>
  </sheetViews>
  <sheetFormatPr defaultRowHeight="15"/>
  <cols>
    <col min="1" max="1" width="9.140625" customWidth="1"/>
    <col min="6" max="6" width="13.7109375" customWidth="1"/>
    <col min="7" max="7" width="15" customWidth="1"/>
    <col min="8" max="8" width="18.42578125" customWidth="1"/>
    <col min="9" max="9" width="16.28515625" customWidth="1"/>
    <col min="10" max="10" width="13.7109375" customWidth="1"/>
    <col min="11" max="11" width="10.42578125" customWidth="1"/>
  </cols>
  <sheetData>
    <row r="1" spans="1:11" ht="15.75">
      <c r="A1" s="63" t="s">
        <v>87</v>
      </c>
      <c r="B1" s="61"/>
      <c r="C1" s="61"/>
      <c r="D1" s="62"/>
    </row>
    <row r="2" spans="1:11" ht="15.75">
      <c r="A2" s="61" t="s">
        <v>114</v>
      </c>
      <c r="B2" s="61"/>
      <c r="C2" s="61"/>
      <c r="D2" s="62"/>
    </row>
    <row r="3" spans="1:11" ht="15.75">
      <c r="A3" s="61" t="s">
        <v>115</v>
      </c>
      <c r="B3" s="61"/>
      <c r="C3" s="61"/>
      <c r="D3" s="62"/>
    </row>
    <row r="4" spans="1:11" ht="15.75">
      <c r="A4" s="61" t="s">
        <v>116</v>
      </c>
      <c r="B4" s="61"/>
      <c r="C4" s="61"/>
      <c r="D4" s="62"/>
    </row>
    <row r="5" spans="1:11" ht="15.75">
      <c r="A5" s="61" t="s">
        <v>117</v>
      </c>
      <c r="B5" s="61"/>
      <c r="C5" s="61"/>
      <c r="D5" s="62"/>
    </row>
    <row r="7" spans="1:11" ht="42" customHeight="1">
      <c r="B7" s="127" t="s">
        <v>167</v>
      </c>
      <c r="C7" s="127"/>
      <c r="D7" s="127"/>
      <c r="E7" s="127"/>
      <c r="F7" s="127"/>
      <c r="G7" s="127"/>
      <c r="H7" s="127"/>
      <c r="I7" s="127"/>
      <c r="J7" s="127"/>
      <c r="K7" s="127"/>
    </row>
    <row r="8" spans="1:11" ht="15.75" customHeight="1">
      <c r="B8" s="127" t="s">
        <v>9</v>
      </c>
      <c r="C8" s="127"/>
      <c r="D8" s="127"/>
      <c r="E8" s="127"/>
      <c r="F8" s="127"/>
      <c r="G8" s="127"/>
      <c r="H8" s="127"/>
      <c r="I8" s="127"/>
      <c r="J8" s="127"/>
      <c r="K8" s="127"/>
    </row>
    <row r="9" spans="1:11" ht="6.75" customHeight="1">
      <c r="B9" s="113"/>
      <c r="C9" s="113"/>
      <c r="D9" s="113"/>
      <c r="E9" s="31"/>
      <c r="F9" s="31"/>
      <c r="G9" s="31"/>
      <c r="H9" s="31"/>
      <c r="I9" s="33"/>
      <c r="J9" s="33"/>
      <c r="K9" s="32"/>
    </row>
    <row r="10" spans="1:11" ht="18" customHeight="1">
      <c r="B10" s="127" t="s">
        <v>32</v>
      </c>
      <c r="C10" s="127"/>
      <c r="D10" s="127"/>
      <c r="E10" s="127"/>
      <c r="F10" s="127"/>
      <c r="G10" s="127"/>
      <c r="H10" s="127"/>
      <c r="I10" s="127"/>
      <c r="J10" s="127"/>
      <c r="K10" s="127"/>
    </row>
    <row r="11" spans="1:11" ht="18" customHeight="1">
      <c r="B11" s="34"/>
      <c r="C11" s="35"/>
      <c r="D11" s="35"/>
      <c r="E11" s="35"/>
      <c r="F11" s="35"/>
      <c r="G11" s="35"/>
      <c r="H11" s="35"/>
      <c r="I11" s="35"/>
      <c r="J11" s="35"/>
      <c r="K11" s="32"/>
    </row>
    <row r="12" spans="1:11">
      <c r="B12" s="126" t="s">
        <v>33</v>
      </c>
      <c r="C12" s="126"/>
      <c r="D12" s="126"/>
      <c r="E12" s="126"/>
      <c r="F12" s="126"/>
      <c r="G12" s="36"/>
      <c r="H12" s="36"/>
      <c r="I12" s="36"/>
      <c r="J12" s="37"/>
      <c r="K12" s="32"/>
    </row>
    <row r="13" spans="1:11" ht="39.75" customHeight="1">
      <c r="B13" s="133" t="s">
        <v>6</v>
      </c>
      <c r="C13" s="134"/>
      <c r="D13" s="134"/>
      <c r="E13" s="134"/>
      <c r="F13" s="135"/>
      <c r="G13" s="19" t="s">
        <v>138</v>
      </c>
      <c r="H13" s="1" t="s">
        <v>168</v>
      </c>
      <c r="I13" s="43" t="s">
        <v>170</v>
      </c>
      <c r="J13" s="1" t="s">
        <v>11</v>
      </c>
      <c r="K13" s="1" t="s">
        <v>11</v>
      </c>
    </row>
    <row r="14" spans="1:11" s="22" customFormat="1" ht="11.25">
      <c r="B14" s="120">
        <v>1</v>
      </c>
      <c r="C14" s="120"/>
      <c r="D14" s="120"/>
      <c r="E14" s="120"/>
      <c r="F14" s="121"/>
      <c r="G14" s="21">
        <v>2</v>
      </c>
      <c r="H14" s="20">
        <v>3</v>
      </c>
      <c r="I14" s="20">
        <v>4</v>
      </c>
      <c r="J14" s="20" t="s">
        <v>110</v>
      </c>
      <c r="K14" s="20" t="s">
        <v>111</v>
      </c>
    </row>
    <row r="15" spans="1:11">
      <c r="B15" s="131" t="s">
        <v>0</v>
      </c>
      <c r="C15" s="112"/>
      <c r="D15" s="112"/>
      <c r="E15" s="112"/>
      <c r="F15" s="132"/>
      <c r="G15" s="94">
        <f>SUM(G16:G17)</f>
        <v>726114.12</v>
      </c>
      <c r="H15" s="94">
        <f>H16</f>
        <v>921157</v>
      </c>
      <c r="I15" s="94">
        <f>SUM(I16:I17)</f>
        <v>862848.1</v>
      </c>
      <c r="J15" s="94">
        <f>I15/G15*100</f>
        <v>118.83092150859152</v>
      </c>
      <c r="K15" s="94">
        <f>I15/H15*100</f>
        <v>93.670036703840935</v>
      </c>
    </row>
    <row r="16" spans="1:11">
      <c r="B16" s="122" t="s">
        <v>25</v>
      </c>
      <c r="C16" s="123"/>
      <c r="D16" s="123"/>
      <c r="E16" s="123"/>
      <c r="F16" s="130"/>
      <c r="G16" s="108">
        <v>726114.12</v>
      </c>
      <c r="H16" s="108">
        <v>921157</v>
      </c>
      <c r="I16" s="108">
        <v>862848.1</v>
      </c>
      <c r="J16" s="95">
        <f>I16/G16*100</f>
        <v>118.83092150859152</v>
      </c>
      <c r="K16" s="95">
        <f t="shared" ref="K16:K21" si="0">I16/H16*100</f>
        <v>93.670036703840935</v>
      </c>
    </row>
    <row r="17" spans="1:42">
      <c r="B17" s="136" t="s">
        <v>30</v>
      </c>
      <c r="C17" s="130"/>
      <c r="D17" s="130"/>
      <c r="E17" s="130"/>
      <c r="F17" s="130"/>
      <c r="G17" s="108">
        <v>0</v>
      </c>
      <c r="H17" s="108">
        <v>0</v>
      </c>
      <c r="I17" s="108">
        <v>0</v>
      </c>
      <c r="J17" s="95"/>
      <c r="K17" s="95"/>
    </row>
    <row r="18" spans="1:42">
      <c r="B18" s="16" t="s">
        <v>1</v>
      </c>
      <c r="C18" s="26"/>
      <c r="D18" s="26"/>
      <c r="E18" s="26"/>
      <c r="F18" s="26"/>
      <c r="G18" s="94">
        <f>SUM(G19:G20)</f>
        <v>727248.43</v>
      </c>
      <c r="H18" s="94">
        <f>H19+H20</f>
        <v>921892</v>
      </c>
      <c r="I18" s="94">
        <f>SUM(I19:I20)</f>
        <v>924978.18</v>
      </c>
      <c r="J18" s="94">
        <f t="shared" ref="J18:J21" si="1">I18/G18*100</f>
        <v>127.18874896711705</v>
      </c>
      <c r="K18" s="94">
        <f t="shared" si="0"/>
        <v>100.33476589448655</v>
      </c>
    </row>
    <row r="19" spans="1:42">
      <c r="B19" s="128" t="s">
        <v>26</v>
      </c>
      <c r="C19" s="123"/>
      <c r="D19" s="123"/>
      <c r="E19" s="123"/>
      <c r="F19" s="123"/>
      <c r="G19" s="108">
        <v>721242.03</v>
      </c>
      <c r="H19" s="108">
        <v>897525</v>
      </c>
      <c r="I19" s="108">
        <v>902618.93</v>
      </c>
      <c r="J19" s="95">
        <f t="shared" si="1"/>
        <v>125.14785501338572</v>
      </c>
      <c r="K19" s="95">
        <f t="shared" si="0"/>
        <v>100.56755299295286</v>
      </c>
    </row>
    <row r="20" spans="1:42">
      <c r="B20" s="129" t="s">
        <v>27</v>
      </c>
      <c r="C20" s="130"/>
      <c r="D20" s="130"/>
      <c r="E20" s="130"/>
      <c r="F20" s="130"/>
      <c r="G20" s="109">
        <v>6006.4</v>
      </c>
      <c r="H20" s="108">
        <v>24367</v>
      </c>
      <c r="I20" s="109">
        <v>22359.25</v>
      </c>
      <c r="J20" s="95">
        <f t="shared" si="1"/>
        <v>372.25709243473631</v>
      </c>
      <c r="K20" s="95">
        <f t="shared" si="0"/>
        <v>91.760372635121271</v>
      </c>
    </row>
    <row r="21" spans="1:42">
      <c r="B21" s="111" t="s">
        <v>34</v>
      </c>
      <c r="C21" s="112"/>
      <c r="D21" s="112"/>
      <c r="E21" s="112"/>
      <c r="F21" s="112"/>
      <c r="G21" s="110">
        <f>G15-G18</f>
        <v>-1134.3100000000559</v>
      </c>
      <c r="H21" s="110">
        <f>H15-H18</f>
        <v>-735</v>
      </c>
      <c r="I21" s="110">
        <f>I15-I18</f>
        <v>-62130.080000000075</v>
      </c>
      <c r="J21" s="95">
        <f t="shared" si="1"/>
        <v>5477.3456991472358</v>
      </c>
      <c r="K21" s="95">
        <f t="shared" si="0"/>
        <v>8453.0721088435475</v>
      </c>
    </row>
    <row r="22" spans="1:42" ht="18">
      <c r="B22" s="31"/>
      <c r="C22" s="38"/>
      <c r="D22" s="38"/>
      <c r="E22" s="38"/>
      <c r="F22" s="38"/>
      <c r="G22" s="38"/>
      <c r="H22" s="38"/>
      <c r="I22" s="39"/>
      <c r="J22" s="39"/>
      <c r="K22" s="39"/>
    </row>
    <row r="23" spans="1:42" ht="18" customHeight="1">
      <c r="B23" s="126" t="s">
        <v>35</v>
      </c>
      <c r="C23" s="126"/>
      <c r="D23" s="126"/>
      <c r="E23" s="126"/>
      <c r="F23" s="126"/>
      <c r="G23" s="38"/>
      <c r="H23" s="38"/>
      <c r="I23" s="39"/>
      <c r="J23" s="39"/>
      <c r="K23" s="39"/>
    </row>
    <row r="24" spans="1:42" ht="38.25">
      <c r="B24" s="117" t="s">
        <v>6</v>
      </c>
      <c r="C24" s="118"/>
      <c r="D24" s="118"/>
      <c r="E24" s="118"/>
      <c r="F24" s="119"/>
      <c r="G24" s="43" t="s">
        <v>139</v>
      </c>
      <c r="H24" s="1" t="s">
        <v>168</v>
      </c>
      <c r="I24" s="43" t="s">
        <v>171</v>
      </c>
      <c r="J24" s="1" t="s">
        <v>11</v>
      </c>
      <c r="K24" s="1" t="s">
        <v>11</v>
      </c>
    </row>
    <row r="25" spans="1:42" s="22" customFormat="1">
      <c r="B25" s="120">
        <v>1</v>
      </c>
      <c r="C25" s="120"/>
      <c r="D25" s="120"/>
      <c r="E25" s="120"/>
      <c r="F25" s="121"/>
      <c r="G25" s="21">
        <v>2</v>
      </c>
      <c r="H25" s="20">
        <v>3</v>
      </c>
      <c r="I25" s="20">
        <v>4</v>
      </c>
      <c r="J25" s="20" t="s">
        <v>110</v>
      </c>
      <c r="K25" s="20" t="s">
        <v>111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ht="15.75" customHeight="1">
      <c r="A26" s="22"/>
      <c r="B26" s="122" t="s">
        <v>28</v>
      </c>
      <c r="C26" s="124"/>
      <c r="D26" s="124"/>
      <c r="E26" s="124"/>
      <c r="F26" s="125"/>
      <c r="G26" s="108">
        <v>0</v>
      </c>
      <c r="H26" s="108">
        <v>0</v>
      </c>
      <c r="I26" s="108">
        <v>0</v>
      </c>
      <c r="J26" s="15"/>
      <c r="K26" s="15"/>
    </row>
    <row r="27" spans="1:42" ht="27" customHeight="1">
      <c r="A27" s="22"/>
      <c r="B27" s="122" t="s">
        <v>29</v>
      </c>
      <c r="C27" s="123"/>
      <c r="D27" s="123"/>
      <c r="E27" s="123"/>
      <c r="F27" s="123"/>
      <c r="G27" s="108">
        <v>0</v>
      </c>
      <c r="H27" s="108">
        <v>0</v>
      </c>
      <c r="I27" s="108">
        <v>0</v>
      </c>
      <c r="J27" s="15"/>
      <c r="K27" s="15"/>
    </row>
    <row r="28" spans="1:42" s="27" customFormat="1" ht="15" customHeight="1">
      <c r="A28" s="22"/>
      <c r="B28" s="114" t="s">
        <v>31</v>
      </c>
      <c r="C28" s="115"/>
      <c r="D28" s="115"/>
      <c r="E28" s="115"/>
      <c r="F28" s="116"/>
      <c r="G28" s="108">
        <v>0</v>
      </c>
      <c r="H28" s="108">
        <v>0</v>
      </c>
      <c r="I28" s="108">
        <v>0</v>
      </c>
      <c r="J28" s="15"/>
      <c r="K28" s="15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7" customFormat="1" ht="15" customHeight="1">
      <c r="A29" s="22"/>
      <c r="B29" s="114" t="s">
        <v>36</v>
      </c>
      <c r="C29" s="115"/>
      <c r="D29" s="115"/>
      <c r="E29" s="115"/>
      <c r="F29" s="116"/>
      <c r="G29" s="94">
        <v>487.48</v>
      </c>
      <c r="H29" s="94">
        <v>735</v>
      </c>
      <c r="I29" s="94">
        <f>G30</f>
        <v>-646.83000000005586</v>
      </c>
      <c r="J29" s="95">
        <f>I29/G29*100</f>
        <v>-132.68852055470089</v>
      </c>
      <c r="K29" s="95">
        <f>I29/H29*100</f>
        <v>-88.004081632660657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>
      <c r="A30" s="22"/>
      <c r="B30" s="111" t="s">
        <v>37</v>
      </c>
      <c r="C30" s="112"/>
      <c r="D30" s="112"/>
      <c r="E30" s="112"/>
      <c r="F30" s="112"/>
      <c r="G30" s="94">
        <f>G21+G29</f>
        <v>-646.83000000005586</v>
      </c>
      <c r="H30" s="94">
        <v>0</v>
      </c>
      <c r="I30" s="94">
        <f>I21+I29</f>
        <v>-62776.910000000127</v>
      </c>
      <c r="J30" s="95">
        <f t="shared" ref="J30" si="2">I30/G30*100</f>
        <v>9705.3182443601418</v>
      </c>
      <c r="K30" s="95"/>
    </row>
    <row r="31" spans="1:42" ht="15.75">
      <c r="B31" s="11"/>
      <c r="C31" s="12"/>
      <c r="D31" s="12"/>
      <c r="E31" s="12"/>
      <c r="F31" s="12"/>
      <c r="G31" s="13"/>
      <c r="H31" s="13"/>
      <c r="I31" s="13"/>
      <c r="J31" s="13"/>
    </row>
  </sheetData>
  <mergeCells count="21">
    <mergeCell ref="B7:K7"/>
    <mergeCell ref="B8:K8"/>
    <mergeCell ref="B10:K10"/>
    <mergeCell ref="B19:F19"/>
    <mergeCell ref="B20:F20"/>
    <mergeCell ref="B14:F14"/>
    <mergeCell ref="B15:F15"/>
    <mergeCell ref="B16:F16"/>
    <mergeCell ref="B12:F12"/>
    <mergeCell ref="B13:F13"/>
    <mergeCell ref="B17:F17"/>
    <mergeCell ref="B21:F21"/>
    <mergeCell ref="B30:F30"/>
    <mergeCell ref="B9:D9"/>
    <mergeCell ref="B29:F29"/>
    <mergeCell ref="B24:F24"/>
    <mergeCell ref="B25:F25"/>
    <mergeCell ref="B27:F27"/>
    <mergeCell ref="B28:F28"/>
    <mergeCell ref="B26:F26"/>
    <mergeCell ref="B23:F23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5"/>
  <sheetViews>
    <sheetView topLeftCell="A64" workbookViewId="0">
      <selection activeCell="I89" sqref="I89"/>
    </sheetView>
  </sheetViews>
  <sheetFormatPr defaultRowHeight="15"/>
  <cols>
    <col min="2" max="2" width="2" bestFit="1" customWidth="1"/>
    <col min="3" max="3" width="3" bestFit="1" customWidth="1"/>
    <col min="4" max="4" width="4.5703125" bestFit="1" customWidth="1"/>
    <col min="5" max="5" width="5.42578125" customWidth="1"/>
    <col min="6" max="6" width="25.85546875" customWidth="1"/>
    <col min="7" max="7" width="17.140625" customWidth="1"/>
    <col min="8" max="8" width="17.7109375" customWidth="1"/>
    <col min="9" max="9" width="14.85546875" customWidth="1"/>
    <col min="10" max="10" width="12.7109375" customWidth="1"/>
    <col min="11" max="11" width="13.7109375" customWidth="1"/>
  </cols>
  <sheetData>
    <row r="1" spans="2:11" ht="18" customHeight="1">
      <c r="B1" s="2"/>
      <c r="C1" s="2"/>
      <c r="D1" s="2"/>
      <c r="E1" s="14"/>
      <c r="F1" s="2"/>
      <c r="G1" s="2"/>
      <c r="H1" s="2"/>
      <c r="I1" s="2"/>
      <c r="J1" s="2"/>
    </row>
    <row r="2" spans="2:11" ht="15.75" customHeight="1">
      <c r="B2" s="140" t="s">
        <v>9</v>
      </c>
      <c r="C2" s="140"/>
      <c r="D2" s="140"/>
      <c r="E2" s="140"/>
      <c r="F2" s="140"/>
      <c r="G2" s="140"/>
      <c r="H2" s="140"/>
      <c r="I2" s="140"/>
      <c r="J2" s="140"/>
      <c r="K2" s="140"/>
    </row>
    <row r="3" spans="2:11" ht="18">
      <c r="B3" s="2"/>
      <c r="C3" s="2"/>
      <c r="D3" s="2"/>
      <c r="E3" s="14"/>
      <c r="F3" s="2"/>
      <c r="G3" s="2"/>
      <c r="H3" s="2"/>
      <c r="I3" s="3"/>
      <c r="J3" s="3"/>
    </row>
    <row r="4" spans="2:11" ht="18" customHeight="1">
      <c r="B4" s="140" t="s">
        <v>38</v>
      </c>
      <c r="C4" s="140"/>
      <c r="D4" s="140"/>
      <c r="E4" s="140"/>
      <c r="F4" s="140"/>
      <c r="G4" s="140"/>
      <c r="H4" s="140"/>
      <c r="I4" s="140"/>
      <c r="J4" s="140"/>
      <c r="K4" s="140"/>
    </row>
    <row r="5" spans="2:11" ht="18">
      <c r="B5" s="2"/>
      <c r="C5" s="2"/>
      <c r="D5" s="2"/>
      <c r="E5" s="14"/>
      <c r="F5" s="2"/>
      <c r="G5" s="2"/>
      <c r="H5" s="2"/>
      <c r="I5" s="3"/>
      <c r="J5" s="3"/>
    </row>
    <row r="6" spans="2:11" ht="15.75" customHeight="1">
      <c r="B6" s="140" t="s">
        <v>12</v>
      </c>
      <c r="C6" s="140"/>
      <c r="D6" s="140"/>
      <c r="E6" s="140"/>
      <c r="F6" s="140"/>
      <c r="G6" s="140"/>
      <c r="H6" s="140"/>
      <c r="I6" s="140"/>
      <c r="J6" s="140"/>
      <c r="K6" s="140"/>
    </row>
    <row r="7" spans="2:11" ht="18">
      <c r="B7" s="2"/>
      <c r="C7" s="2"/>
      <c r="D7" s="2"/>
      <c r="E7" s="14"/>
      <c r="F7" s="2"/>
      <c r="G7" s="2"/>
      <c r="H7" s="2"/>
      <c r="I7" s="3"/>
      <c r="J7" s="3"/>
    </row>
    <row r="8" spans="2:11" ht="38.25">
      <c r="B8" s="137" t="s">
        <v>6</v>
      </c>
      <c r="C8" s="138"/>
      <c r="D8" s="138"/>
      <c r="E8" s="138"/>
      <c r="F8" s="139"/>
      <c r="G8" s="28" t="s">
        <v>139</v>
      </c>
      <c r="H8" s="28" t="s">
        <v>172</v>
      </c>
      <c r="I8" s="28" t="s">
        <v>171</v>
      </c>
      <c r="J8" s="28" t="s">
        <v>11</v>
      </c>
      <c r="K8" s="28" t="s">
        <v>11</v>
      </c>
    </row>
    <row r="9" spans="2:11" ht="16.5" customHeight="1">
      <c r="B9" s="137">
        <v>1</v>
      </c>
      <c r="C9" s="138"/>
      <c r="D9" s="138"/>
      <c r="E9" s="138"/>
      <c r="F9" s="139"/>
      <c r="G9" s="28">
        <v>2</v>
      </c>
      <c r="H9" s="28">
        <v>3</v>
      </c>
      <c r="I9" s="28">
        <v>4</v>
      </c>
      <c r="J9" s="28" t="s">
        <v>110</v>
      </c>
      <c r="K9" s="28" t="s">
        <v>111</v>
      </c>
    </row>
    <row r="10" spans="2:11">
      <c r="B10" s="5"/>
      <c r="C10" s="5"/>
      <c r="D10" s="5"/>
      <c r="E10" s="5"/>
      <c r="F10" s="5" t="s">
        <v>13</v>
      </c>
      <c r="G10" s="103">
        <f>G11</f>
        <v>726114.12</v>
      </c>
      <c r="H10" s="103">
        <f>H11</f>
        <v>921157</v>
      </c>
      <c r="I10" s="103">
        <f>I11</f>
        <v>862848.10000000009</v>
      </c>
      <c r="J10" s="104">
        <f>I10/G10*100</f>
        <v>118.83092150859153</v>
      </c>
      <c r="K10" s="104">
        <f>I10/H10*100</f>
        <v>93.670036703840935</v>
      </c>
    </row>
    <row r="11" spans="2:11" ht="15.75" customHeight="1">
      <c r="B11" s="5">
        <v>6</v>
      </c>
      <c r="C11" s="5"/>
      <c r="D11" s="5"/>
      <c r="E11" s="5"/>
      <c r="F11" s="5" t="s">
        <v>2</v>
      </c>
      <c r="G11" s="103">
        <f>G12+G16+G19+G25</f>
        <v>726114.12</v>
      </c>
      <c r="H11" s="103">
        <f>H12+H16+H19+H25</f>
        <v>921157</v>
      </c>
      <c r="I11" s="103">
        <f>I12+I16+I19+I25</f>
        <v>862848.10000000009</v>
      </c>
      <c r="J11" s="104">
        <f t="shared" ref="J11:J28" si="0">I11/G11*100</f>
        <v>118.83092150859153</v>
      </c>
      <c r="K11" s="104">
        <f t="shared" ref="K11:K25" si="1">I11/H11*100</f>
        <v>93.670036703840935</v>
      </c>
    </row>
    <row r="12" spans="2:11" ht="38.25">
      <c r="B12" s="5"/>
      <c r="C12" s="10">
        <v>63</v>
      </c>
      <c r="D12" s="10"/>
      <c r="E12" s="10"/>
      <c r="F12" s="10" t="s">
        <v>14</v>
      </c>
      <c r="G12" s="103">
        <f>G13</f>
        <v>635391.59</v>
      </c>
      <c r="H12" s="103">
        <v>780494</v>
      </c>
      <c r="I12" s="103">
        <f>I13</f>
        <v>728429.75</v>
      </c>
      <c r="J12" s="104">
        <f t="shared" si="0"/>
        <v>114.64264895290792</v>
      </c>
      <c r="K12" s="104">
        <f t="shared" si="1"/>
        <v>93.329320917265221</v>
      </c>
    </row>
    <row r="13" spans="2:11" ht="38.25">
      <c r="B13" s="5"/>
      <c r="C13" s="10"/>
      <c r="D13" s="10">
        <v>636</v>
      </c>
      <c r="E13" s="10"/>
      <c r="F13" s="10" t="s">
        <v>42</v>
      </c>
      <c r="G13" s="103">
        <f>G14+G15</f>
        <v>635391.59</v>
      </c>
      <c r="H13" s="103"/>
      <c r="I13" s="103">
        <f>I14+I15</f>
        <v>728429.75</v>
      </c>
      <c r="J13" s="104">
        <f t="shared" si="0"/>
        <v>114.64264895290792</v>
      </c>
      <c r="K13" s="104"/>
    </row>
    <row r="14" spans="2:11" ht="38.25">
      <c r="B14" s="6"/>
      <c r="C14" s="6"/>
      <c r="D14" s="6"/>
      <c r="E14" s="6">
        <v>6361</v>
      </c>
      <c r="F14" s="23" t="s">
        <v>40</v>
      </c>
      <c r="G14" s="103">
        <v>629744.18999999994</v>
      </c>
      <c r="H14" s="103"/>
      <c r="I14" s="103">
        <v>722953.63</v>
      </c>
      <c r="J14" s="104">
        <f t="shared" si="0"/>
        <v>114.80115918179412</v>
      </c>
      <c r="K14" s="104"/>
    </row>
    <row r="15" spans="2:11" ht="51">
      <c r="B15" s="6"/>
      <c r="C15" s="6"/>
      <c r="D15" s="7"/>
      <c r="E15" s="7">
        <v>6362</v>
      </c>
      <c r="F15" s="23" t="s">
        <v>41</v>
      </c>
      <c r="G15" s="103">
        <v>5647.4</v>
      </c>
      <c r="H15" s="103"/>
      <c r="I15" s="103">
        <v>5476.12</v>
      </c>
      <c r="J15" s="104">
        <f t="shared" si="0"/>
        <v>96.967099904380788</v>
      </c>
      <c r="K15" s="104"/>
    </row>
    <row r="16" spans="2:11">
      <c r="B16" s="6"/>
      <c r="C16" s="6">
        <v>64</v>
      </c>
      <c r="D16" s="6"/>
      <c r="E16" s="6"/>
      <c r="F16" s="23" t="s">
        <v>162</v>
      </c>
      <c r="G16" s="103">
        <f>G17</f>
        <v>0.02</v>
      </c>
      <c r="H16" s="103">
        <v>1</v>
      </c>
      <c r="I16" s="103">
        <f>I17</f>
        <v>0.02</v>
      </c>
      <c r="J16" s="104">
        <f t="shared" si="0"/>
        <v>100</v>
      </c>
      <c r="K16" s="104">
        <f t="shared" si="1"/>
        <v>2</v>
      </c>
    </row>
    <row r="17" spans="2:11">
      <c r="B17" s="6"/>
      <c r="C17" s="6"/>
      <c r="D17" s="6">
        <v>641</v>
      </c>
      <c r="E17" s="6"/>
      <c r="F17" s="23" t="s">
        <v>140</v>
      </c>
      <c r="G17" s="103">
        <f>G18</f>
        <v>0.02</v>
      </c>
      <c r="H17" s="103"/>
      <c r="I17" s="103">
        <v>0.02</v>
      </c>
      <c r="J17" s="104">
        <f t="shared" si="0"/>
        <v>100</v>
      </c>
      <c r="K17" s="104"/>
    </row>
    <row r="18" spans="2:11" ht="25.5">
      <c r="B18" s="6"/>
      <c r="C18" s="6"/>
      <c r="D18" s="6"/>
      <c r="E18" s="6">
        <v>6413</v>
      </c>
      <c r="F18" s="23" t="s">
        <v>141</v>
      </c>
      <c r="G18" s="103">
        <v>0.02</v>
      </c>
      <c r="H18" s="103"/>
      <c r="I18" s="103">
        <v>0.02</v>
      </c>
      <c r="J18" s="104">
        <f t="shared" si="0"/>
        <v>100</v>
      </c>
      <c r="K18" s="104"/>
    </row>
    <row r="19" spans="2:11" ht="51">
      <c r="B19" s="6"/>
      <c r="C19" s="6">
        <v>66</v>
      </c>
      <c r="D19" s="7"/>
      <c r="E19" s="7"/>
      <c r="F19" s="10" t="s">
        <v>165</v>
      </c>
      <c r="G19" s="103">
        <f>G22</f>
        <v>984.76</v>
      </c>
      <c r="H19" s="103">
        <v>2150</v>
      </c>
      <c r="I19" s="103">
        <f>I20+I22</f>
        <v>2300</v>
      </c>
      <c r="J19" s="104">
        <f t="shared" si="0"/>
        <v>233.55944595637516</v>
      </c>
      <c r="K19" s="104">
        <f t="shared" si="1"/>
        <v>106.9767441860465</v>
      </c>
    </row>
    <row r="20" spans="2:11" ht="25.5">
      <c r="B20" s="6"/>
      <c r="C20" s="6"/>
      <c r="D20" s="7">
        <v>661</v>
      </c>
      <c r="E20" s="7"/>
      <c r="F20" s="10" t="s">
        <v>192</v>
      </c>
      <c r="G20" s="103">
        <v>0</v>
      </c>
      <c r="H20" s="103"/>
      <c r="I20" s="103">
        <f>I21</f>
        <v>250</v>
      </c>
      <c r="J20" s="104"/>
      <c r="K20" s="104"/>
    </row>
    <row r="21" spans="2:11" ht="25.5">
      <c r="B21" s="6"/>
      <c r="C21" s="6"/>
      <c r="D21" s="7"/>
      <c r="E21" s="7">
        <v>6614</v>
      </c>
      <c r="F21" s="10" t="s">
        <v>193</v>
      </c>
      <c r="G21" s="103">
        <v>0</v>
      </c>
      <c r="H21" s="103"/>
      <c r="I21" s="103">
        <v>250</v>
      </c>
      <c r="J21" s="104"/>
      <c r="K21" s="104"/>
    </row>
    <row r="22" spans="2:11" ht="63.75">
      <c r="B22" s="6"/>
      <c r="C22" s="6"/>
      <c r="D22" s="7">
        <v>663</v>
      </c>
      <c r="E22" s="7"/>
      <c r="F22" s="10" t="s">
        <v>211</v>
      </c>
      <c r="G22" s="103">
        <f>G23</f>
        <v>984.76</v>
      </c>
      <c r="H22" s="103"/>
      <c r="I22" s="103">
        <f>I23+I24</f>
        <v>2050</v>
      </c>
      <c r="J22" s="104">
        <f t="shared" si="0"/>
        <v>208.17254965676915</v>
      </c>
      <c r="K22" s="104"/>
    </row>
    <row r="23" spans="2:11">
      <c r="B23" s="6"/>
      <c r="C23" s="6"/>
      <c r="D23" s="7"/>
      <c r="E23" s="7">
        <v>6631</v>
      </c>
      <c r="F23" s="10" t="s">
        <v>43</v>
      </c>
      <c r="G23" s="103">
        <v>984.76</v>
      </c>
      <c r="H23" s="103"/>
      <c r="I23" s="103">
        <v>1638.75</v>
      </c>
      <c r="J23" s="104">
        <f t="shared" si="0"/>
        <v>166.41110524391732</v>
      </c>
      <c r="K23" s="104"/>
    </row>
    <row r="24" spans="2:11">
      <c r="B24" s="6"/>
      <c r="C24" s="6"/>
      <c r="D24" s="7"/>
      <c r="E24" s="7">
        <v>6632</v>
      </c>
      <c r="F24" s="10" t="s">
        <v>194</v>
      </c>
      <c r="G24" s="103">
        <v>0</v>
      </c>
      <c r="H24" s="103"/>
      <c r="I24" s="103">
        <v>411.25</v>
      </c>
      <c r="J24" s="104"/>
      <c r="K24" s="104"/>
    </row>
    <row r="25" spans="2:11" ht="38.25">
      <c r="B25" s="6"/>
      <c r="C25" s="6">
        <v>67</v>
      </c>
      <c r="D25" s="7"/>
      <c r="E25" s="7"/>
      <c r="F25" s="10" t="s">
        <v>44</v>
      </c>
      <c r="G25" s="103">
        <f>G26</f>
        <v>89737.75</v>
      </c>
      <c r="H25" s="103">
        <v>138512</v>
      </c>
      <c r="I25" s="103">
        <f>I26</f>
        <v>132118.33000000002</v>
      </c>
      <c r="J25" s="104">
        <f t="shared" si="0"/>
        <v>147.22714799513028</v>
      </c>
      <c r="K25" s="104">
        <f t="shared" si="1"/>
        <v>95.384031708444056</v>
      </c>
    </row>
    <row r="26" spans="2:11" ht="51">
      <c r="B26" s="6"/>
      <c r="C26" s="6"/>
      <c r="D26" s="7">
        <v>671</v>
      </c>
      <c r="E26" s="7"/>
      <c r="F26" s="10" t="s">
        <v>45</v>
      </c>
      <c r="G26" s="103">
        <f>G27</f>
        <v>89737.75</v>
      </c>
      <c r="H26" s="103"/>
      <c r="I26" s="103">
        <f>I27+I28</f>
        <v>132118.33000000002</v>
      </c>
      <c r="J26" s="104">
        <f t="shared" si="0"/>
        <v>147.22714799513028</v>
      </c>
      <c r="K26" s="104"/>
    </row>
    <row r="27" spans="2:11" ht="38.25">
      <c r="B27" s="6"/>
      <c r="C27" s="6"/>
      <c r="D27" s="7"/>
      <c r="E27" s="7">
        <v>6711</v>
      </c>
      <c r="F27" s="10" t="s">
        <v>80</v>
      </c>
      <c r="G27" s="103">
        <v>89737.75</v>
      </c>
      <c r="H27" s="103"/>
      <c r="I27" s="103">
        <v>115963.33</v>
      </c>
      <c r="J27" s="104">
        <f t="shared" si="0"/>
        <v>129.22469083523936</v>
      </c>
      <c r="K27" s="104"/>
    </row>
    <row r="28" spans="2:11" ht="51">
      <c r="B28" s="6"/>
      <c r="C28" s="6"/>
      <c r="D28" s="7"/>
      <c r="E28" s="7">
        <v>6712</v>
      </c>
      <c r="F28" s="10" t="s">
        <v>195</v>
      </c>
      <c r="G28" s="103">
        <v>89737.75</v>
      </c>
      <c r="H28" s="103"/>
      <c r="I28" s="103">
        <v>16155</v>
      </c>
      <c r="J28" s="104">
        <f t="shared" si="0"/>
        <v>18.002457159890906</v>
      </c>
      <c r="K28" s="104"/>
    </row>
    <row r="29" spans="2:11" ht="15.75" customHeight="1"/>
    <row r="30" spans="2:11" ht="41.25" customHeight="1">
      <c r="B30" s="137" t="s">
        <v>6</v>
      </c>
      <c r="C30" s="138"/>
      <c r="D30" s="138"/>
      <c r="E30" s="138"/>
      <c r="F30" s="139"/>
      <c r="G30" s="28" t="s">
        <v>139</v>
      </c>
      <c r="H30" s="28" t="s">
        <v>173</v>
      </c>
      <c r="I30" s="28" t="s">
        <v>174</v>
      </c>
      <c r="J30" s="28" t="s">
        <v>11</v>
      </c>
      <c r="K30" s="28" t="s">
        <v>11</v>
      </c>
    </row>
    <row r="31" spans="2:11" ht="12.75" customHeight="1">
      <c r="B31" s="137">
        <v>1</v>
      </c>
      <c r="C31" s="138"/>
      <c r="D31" s="138"/>
      <c r="E31" s="138"/>
      <c r="F31" s="139"/>
      <c r="G31" s="28">
        <v>2</v>
      </c>
      <c r="H31" s="28">
        <v>3</v>
      </c>
      <c r="I31" s="28">
        <v>4</v>
      </c>
      <c r="J31" s="28" t="s">
        <v>110</v>
      </c>
      <c r="K31" s="28" t="s">
        <v>111</v>
      </c>
    </row>
    <row r="32" spans="2:11">
      <c r="B32" s="5"/>
      <c r="C32" s="5"/>
      <c r="D32" s="5"/>
      <c r="E32" s="5"/>
      <c r="F32" s="5" t="s">
        <v>7</v>
      </c>
      <c r="G32" s="103">
        <f>G33+G75</f>
        <v>727248.42999999993</v>
      </c>
      <c r="H32" s="103">
        <f>H33+H75</f>
        <v>921892</v>
      </c>
      <c r="I32" s="103">
        <f>I33+I75</f>
        <v>924978.17999999993</v>
      </c>
      <c r="J32" s="59">
        <f>I32/G32*100</f>
        <v>127.18874896711705</v>
      </c>
      <c r="K32" s="59">
        <f>I32/H32*100</f>
        <v>100.33476589448655</v>
      </c>
    </row>
    <row r="33" spans="2:11">
      <c r="B33" s="5">
        <v>3</v>
      </c>
      <c r="C33" s="5"/>
      <c r="D33" s="5"/>
      <c r="E33" s="5"/>
      <c r="F33" s="5" t="s">
        <v>3</v>
      </c>
      <c r="G33" s="103">
        <f>G34+G42+G65+G69+G72</f>
        <v>721242.02999999991</v>
      </c>
      <c r="H33" s="103">
        <f>H34+H42+H65+H69+H72</f>
        <v>897525</v>
      </c>
      <c r="I33" s="103">
        <f>I34+I42+I65+I69+I72</f>
        <v>902618.92999999993</v>
      </c>
      <c r="J33" s="59">
        <f t="shared" ref="J33:J82" si="2">I33/G33*100</f>
        <v>125.14785501338575</v>
      </c>
      <c r="K33" s="59">
        <f t="shared" ref="K33:K76" si="3">I33/H33*100</f>
        <v>100.56755299295284</v>
      </c>
    </row>
    <row r="34" spans="2:11">
      <c r="B34" s="5"/>
      <c r="C34" s="10">
        <v>31</v>
      </c>
      <c r="D34" s="10"/>
      <c r="E34" s="10"/>
      <c r="F34" s="10" t="s">
        <v>4</v>
      </c>
      <c r="G34" s="103">
        <f>G35+G39+G40</f>
        <v>612353.87</v>
      </c>
      <c r="H34" s="103">
        <v>768937</v>
      </c>
      <c r="I34" s="103">
        <f>I35+I39+I40</f>
        <v>774844.41999999993</v>
      </c>
      <c r="J34" s="59">
        <f t="shared" si="2"/>
        <v>126.53540019270228</v>
      </c>
      <c r="K34" s="59">
        <f t="shared" si="3"/>
        <v>100.76825799772932</v>
      </c>
    </row>
    <row r="35" spans="2:11">
      <c r="B35" s="6"/>
      <c r="C35" s="6"/>
      <c r="D35" s="7">
        <v>311</v>
      </c>
      <c r="E35" s="6"/>
      <c r="F35" s="6" t="s">
        <v>166</v>
      </c>
      <c r="G35" s="103">
        <f>SUM(G36:G38)</f>
        <v>507851.93000000005</v>
      </c>
      <c r="H35" s="4"/>
      <c r="I35" s="103">
        <f>SUM(I36:I38)</f>
        <v>647239.37</v>
      </c>
      <c r="J35" s="59">
        <f t="shared" si="2"/>
        <v>127.44647243931905</v>
      </c>
      <c r="K35" s="59"/>
    </row>
    <row r="36" spans="2:11">
      <c r="B36" s="6"/>
      <c r="C36" s="6"/>
      <c r="D36" s="7"/>
      <c r="E36" s="6">
        <v>3111</v>
      </c>
      <c r="F36" s="6" t="s">
        <v>15</v>
      </c>
      <c r="G36" s="103">
        <v>466607.46</v>
      </c>
      <c r="H36" s="4"/>
      <c r="I36" s="103">
        <v>586721.71</v>
      </c>
      <c r="J36" s="59">
        <f t="shared" si="2"/>
        <v>125.74203378574357</v>
      </c>
      <c r="K36" s="59"/>
    </row>
    <row r="37" spans="2:11">
      <c r="B37" s="6"/>
      <c r="C37" s="6"/>
      <c r="D37" s="7"/>
      <c r="E37" s="6">
        <v>3113</v>
      </c>
      <c r="F37" s="6" t="s">
        <v>142</v>
      </c>
      <c r="G37" s="103">
        <v>4186.32</v>
      </c>
      <c r="H37" s="4"/>
      <c r="I37" s="103">
        <v>10598.55</v>
      </c>
      <c r="J37" s="59"/>
      <c r="K37" s="59"/>
    </row>
    <row r="38" spans="2:11">
      <c r="B38" s="6"/>
      <c r="C38" s="6"/>
      <c r="D38" s="7"/>
      <c r="E38" s="6">
        <v>3114</v>
      </c>
      <c r="F38" s="10" t="s">
        <v>46</v>
      </c>
      <c r="G38" s="103">
        <v>37058.15</v>
      </c>
      <c r="H38" s="4"/>
      <c r="I38" s="103">
        <v>49919.11</v>
      </c>
      <c r="J38" s="59">
        <f t="shared" si="2"/>
        <v>134.70480852390094</v>
      </c>
      <c r="K38" s="59"/>
    </row>
    <row r="39" spans="2:11">
      <c r="B39" s="6"/>
      <c r="C39" s="6"/>
      <c r="D39" s="7">
        <v>312</v>
      </c>
      <c r="E39" s="6"/>
      <c r="F39" s="10" t="s">
        <v>47</v>
      </c>
      <c r="G39" s="103">
        <v>21768.959999999999</v>
      </c>
      <c r="H39" s="4"/>
      <c r="I39" s="103">
        <v>24283.35</v>
      </c>
      <c r="J39" s="59">
        <f t="shared" si="2"/>
        <v>111.55034507849709</v>
      </c>
      <c r="K39" s="59"/>
    </row>
    <row r="40" spans="2:11">
      <c r="B40" s="6"/>
      <c r="C40" s="6"/>
      <c r="D40" s="7">
        <v>313</v>
      </c>
      <c r="E40" s="6"/>
      <c r="F40" s="10" t="s">
        <v>48</v>
      </c>
      <c r="G40" s="103">
        <f>G41</f>
        <v>82732.98</v>
      </c>
      <c r="H40" s="4"/>
      <c r="I40" s="103">
        <f>I41</f>
        <v>103321.7</v>
      </c>
      <c r="J40" s="59">
        <f t="shared" si="2"/>
        <v>124.88574689319785</v>
      </c>
      <c r="K40" s="59"/>
    </row>
    <row r="41" spans="2:11" ht="25.5">
      <c r="B41" s="6"/>
      <c r="C41" s="6"/>
      <c r="D41" s="7"/>
      <c r="E41" s="6">
        <v>3132</v>
      </c>
      <c r="F41" s="10" t="s">
        <v>49</v>
      </c>
      <c r="G41" s="103">
        <v>82732.98</v>
      </c>
      <c r="H41" s="4"/>
      <c r="I41" s="103">
        <v>103321.7</v>
      </c>
      <c r="J41" s="59">
        <f t="shared" si="2"/>
        <v>124.88574689319785</v>
      </c>
      <c r="K41" s="59"/>
    </row>
    <row r="42" spans="2:11">
      <c r="B42" s="6"/>
      <c r="C42" s="6">
        <v>32</v>
      </c>
      <c r="D42" s="7"/>
      <c r="E42" s="7"/>
      <c r="F42" s="10" t="s">
        <v>10</v>
      </c>
      <c r="G42" s="103">
        <f>G43+G47+G52+G61</f>
        <v>105212.08</v>
      </c>
      <c r="H42" s="103">
        <v>124897</v>
      </c>
      <c r="I42" s="103">
        <f>I43+I47+I52+I61</f>
        <v>124055.40999999999</v>
      </c>
      <c r="J42" s="59">
        <f t="shared" si="2"/>
        <v>117.9098540775926</v>
      </c>
      <c r="K42" s="59">
        <f t="shared" si="3"/>
        <v>99.326172766359463</v>
      </c>
    </row>
    <row r="43" spans="2:11" ht="25.5">
      <c r="B43" s="6"/>
      <c r="C43" s="6"/>
      <c r="D43" s="7">
        <v>321</v>
      </c>
      <c r="E43" s="6"/>
      <c r="F43" s="10" t="s">
        <v>16</v>
      </c>
      <c r="G43" s="103">
        <f>SUM(G44:G46)</f>
        <v>16056.08</v>
      </c>
      <c r="H43" s="103"/>
      <c r="I43" s="103">
        <f>SUM(I44:I46)</f>
        <v>20539.990000000002</v>
      </c>
      <c r="J43" s="59">
        <f t="shared" si="2"/>
        <v>127.92655492498793</v>
      </c>
      <c r="K43" s="59"/>
    </row>
    <row r="44" spans="2:11">
      <c r="B44" s="6"/>
      <c r="C44" s="18"/>
      <c r="D44" s="7"/>
      <c r="E44" s="6">
        <v>3211</v>
      </c>
      <c r="F44" s="10" t="s">
        <v>17</v>
      </c>
      <c r="G44" s="103">
        <v>522.26</v>
      </c>
      <c r="H44" s="4"/>
      <c r="I44" s="103">
        <v>999.95</v>
      </c>
      <c r="J44" s="59">
        <f t="shared" si="2"/>
        <v>191.46593650672082</v>
      </c>
      <c r="K44" s="59"/>
    </row>
    <row r="45" spans="2:11" ht="25.5">
      <c r="B45" s="6"/>
      <c r="C45" s="18"/>
      <c r="D45" s="7"/>
      <c r="E45" s="7">
        <v>3212</v>
      </c>
      <c r="F45" s="10" t="s">
        <v>50</v>
      </c>
      <c r="G45" s="103">
        <v>11187.47</v>
      </c>
      <c r="H45" s="4"/>
      <c r="I45" s="103">
        <v>12132.59</v>
      </c>
      <c r="J45" s="59">
        <f t="shared" si="2"/>
        <v>108.44802265391552</v>
      </c>
      <c r="K45" s="59"/>
    </row>
    <row r="46" spans="2:11" ht="25.5">
      <c r="B46" s="6"/>
      <c r="C46" s="6"/>
      <c r="D46" s="7"/>
      <c r="E46" s="7">
        <v>3214</v>
      </c>
      <c r="F46" s="10" t="s">
        <v>51</v>
      </c>
      <c r="G46" s="103">
        <v>4346.3500000000004</v>
      </c>
      <c r="H46" s="4"/>
      <c r="I46" s="103">
        <v>7407.45</v>
      </c>
      <c r="J46" s="59">
        <f t="shared" si="2"/>
        <v>170.42921071703842</v>
      </c>
      <c r="K46" s="59"/>
    </row>
    <row r="47" spans="2:11" ht="25.5">
      <c r="B47" s="6"/>
      <c r="C47" s="6"/>
      <c r="D47" s="7">
        <v>322</v>
      </c>
      <c r="E47" s="7"/>
      <c r="F47" s="10" t="s">
        <v>52</v>
      </c>
      <c r="G47" s="103">
        <f>SUM(G48:G51)</f>
        <v>17375.800000000003</v>
      </c>
      <c r="H47" s="4"/>
      <c r="I47" s="103">
        <f>SUM(I48:I51)</f>
        <v>21452.35</v>
      </c>
      <c r="J47" s="59">
        <f t="shared" si="2"/>
        <v>123.46107805108251</v>
      </c>
      <c r="K47" s="59"/>
    </row>
    <row r="48" spans="2:11" ht="25.5">
      <c r="B48" s="6"/>
      <c r="C48" s="6"/>
      <c r="D48" s="7"/>
      <c r="E48" s="7">
        <v>3221</v>
      </c>
      <c r="F48" s="10" t="s">
        <v>53</v>
      </c>
      <c r="G48" s="103">
        <v>2327.59</v>
      </c>
      <c r="H48" s="4"/>
      <c r="I48" s="103">
        <v>5599.91</v>
      </c>
      <c r="J48" s="59">
        <f t="shared" si="2"/>
        <v>240.58833385604851</v>
      </c>
      <c r="K48" s="59"/>
    </row>
    <row r="49" spans="2:11">
      <c r="B49" s="6"/>
      <c r="C49" s="6"/>
      <c r="D49" s="7"/>
      <c r="E49" s="7">
        <v>3222</v>
      </c>
      <c r="F49" s="10" t="s">
        <v>54</v>
      </c>
      <c r="G49" s="103">
        <v>9200.56</v>
      </c>
      <c r="H49" s="4"/>
      <c r="I49" s="103">
        <v>9176.01</v>
      </c>
      <c r="J49" s="59">
        <f t="shared" si="2"/>
        <v>99.733168415835564</v>
      </c>
      <c r="K49" s="59"/>
    </row>
    <row r="50" spans="2:11">
      <c r="B50" s="6"/>
      <c r="C50" s="6"/>
      <c r="D50" s="7"/>
      <c r="E50" s="7">
        <v>3223</v>
      </c>
      <c r="F50" s="10" t="s">
        <v>55</v>
      </c>
      <c r="G50" s="103">
        <v>5249.93</v>
      </c>
      <c r="H50" s="4"/>
      <c r="I50" s="103">
        <v>6396.68</v>
      </c>
      <c r="J50" s="59">
        <f t="shared" si="2"/>
        <v>121.84314838483562</v>
      </c>
      <c r="K50" s="59"/>
    </row>
    <row r="51" spans="2:11" ht="25.5">
      <c r="B51" s="6"/>
      <c r="C51" s="6"/>
      <c r="D51" s="7"/>
      <c r="E51" s="7">
        <v>3224</v>
      </c>
      <c r="F51" s="10" t="s">
        <v>56</v>
      </c>
      <c r="G51" s="103">
        <v>597.72</v>
      </c>
      <c r="H51" s="4"/>
      <c r="I51" s="103">
        <v>279.75</v>
      </c>
      <c r="J51" s="59">
        <f t="shared" si="2"/>
        <v>46.802850833166026</v>
      </c>
      <c r="K51" s="59"/>
    </row>
    <row r="52" spans="2:11">
      <c r="B52" s="6"/>
      <c r="C52" s="6"/>
      <c r="D52" s="7">
        <v>323</v>
      </c>
      <c r="E52" s="7"/>
      <c r="F52" s="10" t="s">
        <v>57</v>
      </c>
      <c r="G52" s="103">
        <f>SUM(G53:G60)</f>
        <v>69227.73</v>
      </c>
      <c r="H52" s="4"/>
      <c r="I52" s="103">
        <f>SUM(I53:I60)</f>
        <v>79311.89</v>
      </c>
      <c r="J52" s="59">
        <f t="shared" si="2"/>
        <v>114.5666483647521</v>
      </c>
      <c r="K52" s="59"/>
    </row>
    <row r="53" spans="2:11" ht="25.5">
      <c r="B53" s="6"/>
      <c r="C53" s="6"/>
      <c r="D53" s="7"/>
      <c r="E53" s="7">
        <v>3231</v>
      </c>
      <c r="F53" s="10" t="s">
        <v>204</v>
      </c>
      <c r="G53" s="103">
        <v>48858.54</v>
      </c>
      <c r="H53" s="4"/>
      <c r="I53" s="103">
        <v>62531.15</v>
      </c>
      <c r="J53" s="59">
        <f t="shared" si="2"/>
        <v>127.98407402267853</v>
      </c>
      <c r="K53" s="59"/>
    </row>
    <row r="54" spans="2:11" ht="25.5">
      <c r="B54" s="6"/>
      <c r="C54" s="6"/>
      <c r="D54" s="7"/>
      <c r="E54" s="7">
        <v>3232</v>
      </c>
      <c r="F54" s="10" t="s">
        <v>58</v>
      </c>
      <c r="G54" s="103">
        <v>4839.1000000000004</v>
      </c>
      <c r="H54" s="4"/>
      <c r="I54" s="103">
        <v>8242.3799999999992</v>
      </c>
      <c r="J54" s="59">
        <f t="shared" si="2"/>
        <v>170.32878014506827</v>
      </c>
      <c r="K54" s="59"/>
    </row>
    <row r="55" spans="2:11">
      <c r="B55" s="6"/>
      <c r="C55" s="6"/>
      <c r="D55" s="7"/>
      <c r="E55" s="7">
        <v>3234</v>
      </c>
      <c r="F55" s="10" t="s">
        <v>59</v>
      </c>
      <c r="G55" s="103">
        <v>1944.27</v>
      </c>
      <c r="H55" s="4"/>
      <c r="I55" s="103">
        <v>1162.77</v>
      </c>
      <c r="J55" s="59">
        <f t="shared" si="2"/>
        <v>59.804965359749417</v>
      </c>
      <c r="K55" s="59"/>
    </row>
    <row r="56" spans="2:11">
      <c r="B56" s="6"/>
      <c r="C56" s="6"/>
      <c r="D56" s="7"/>
      <c r="E56" s="7">
        <v>3235</v>
      </c>
      <c r="F56" s="10" t="s">
        <v>64</v>
      </c>
      <c r="G56" s="103">
        <v>0</v>
      </c>
      <c r="H56" s="4"/>
      <c r="I56" s="103">
        <v>977.17</v>
      </c>
      <c r="J56" s="59"/>
      <c r="K56" s="59"/>
    </row>
    <row r="57" spans="2:11" ht="25.5">
      <c r="B57" s="6"/>
      <c r="C57" s="6"/>
      <c r="D57" s="7"/>
      <c r="E57" s="7">
        <v>3236</v>
      </c>
      <c r="F57" s="10" t="s">
        <v>60</v>
      </c>
      <c r="G57" s="103">
        <v>1120</v>
      </c>
      <c r="H57" s="4"/>
      <c r="I57" s="103">
        <v>0</v>
      </c>
      <c r="J57" s="59"/>
      <c r="K57" s="59"/>
    </row>
    <row r="58" spans="2:11">
      <c r="B58" s="6"/>
      <c r="C58" s="6"/>
      <c r="D58" s="7"/>
      <c r="E58" s="7">
        <v>3237</v>
      </c>
      <c r="F58" s="10" t="s">
        <v>61</v>
      </c>
      <c r="G58" s="103">
        <v>8358.18</v>
      </c>
      <c r="H58" s="4"/>
      <c r="I58" s="103">
        <v>1689.92</v>
      </c>
      <c r="J58" s="59">
        <f t="shared" si="2"/>
        <v>20.218755757832447</v>
      </c>
      <c r="K58" s="59"/>
    </row>
    <row r="59" spans="2:11">
      <c r="B59" s="6"/>
      <c r="C59" s="6"/>
      <c r="D59" s="7"/>
      <c r="E59" s="7">
        <v>3238</v>
      </c>
      <c r="F59" s="10" t="s">
        <v>62</v>
      </c>
      <c r="G59" s="103">
        <v>3452.54</v>
      </c>
      <c r="H59" s="4"/>
      <c r="I59" s="103">
        <v>3798.5</v>
      </c>
      <c r="J59" s="59">
        <f t="shared" si="2"/>
        <v>110.02044871312135</v>
      </c>
      <c r="K59" s="59"/>
    </row>
    <row r="60" spans="2:11">
      <c r="B60" s="6"/>
      <c r="C60" s="6"/>
      <c r="D60" s="7"/>
      <c r="E60" s="7">
        <v>3239</v>
      </c>
      <c r="F60" s="10" t="s">
        <v>63</v>
      </c>
      <c r="G60" s="103">
        <v>655.1</v>
      </c>
      <c r="H60" s="4"/>
      <c r="I60" s="103">
        <v>910</v>
      </c>
      <c r="J60" s="59"/>
      <c r="K60" s="59"/>
    </row>
    <row r="61" spans="2:11" ht="25.5">
      <c r="B61" s="6"/>
      <c r="C61" s="6"/>
      <c r="D61" s="7">
        <v>329</v>
      </c>
      <c r="E61" s="7"/>
      <c r="F61" s="10" t="s">
        <v>65</v>
      </c>
      <c r="G61" s="103">
        <f>SUM(G62:G64)</f>
        <v>2552.4700000000003</v>
      </c>
      <c r="H61" s="4"/>
      <c r="I61" s="103">
        <f>SUM(I62:I64)</f>
        <v>2751.18</v>
      </c>
      <c r="J61" s="59">
        <f t="shared" si="2"/>
        <v>107.78500824691375</v>
      </c>
      <c r="K61" s="59"/>
    </row>
    <row r="62" spans="2:11">
      <c r="B62" s="6"/>
      <c r="C62" s="6"/>
      <c r="D62" s="7"/>
      <c r="E62" s="7">
        <v>3294</v>
      </c>
      <c r="F62" s="10" t="s">
        <v>66</v>
      </c>
      <c r="G62" s="103">
        <v>133.09</v>
      </c>
      <c r="H62" s="4"/>
      <c r="I62" s="103">
        <v>95</v>
      </c>
      <c r="J62" s="59">
        <f t="shared" si="2"/>
        <v>71.380268990908405</v>
      </c>
      <c r="K62" s="59"/>
    </row>
    <row r="63" spans="2:11">
      <c r="B63" s="6"/>
      <c r="C63" s="6"/>
      <c r="D63" s="7"/>
      <c r="E63" s="7">
        <v>3295</v>
      </c>
      <c r="F63" s="10" t="s">
        <v>67</v>
      </c>
      <c r="G63" s="103">
        <v>2258.38</v>
      </c>
      <c r="H63" s="4"/>
      <c r="I63" s="103">
        <v>2529.1799999999998</v>
      </c>
      <c r="J63" s="59">
        <f t="shared" si="2"/>
        <v>111.99089612908367</v>
      </c>
      <c r="K63" s="59"/>
    </row>
    <row r="64" spans="2:11" ht="25.5">
      <c r="B64" s="6"/>
      <c r="C64" s="6"/>
      <c r="D64" s="7"/>
      <c r="E64" s="7">
        <v>3299</v>
      </c>
      <c r="F64" s="10" t="s">
        <v>68</v>
      </c>
      <c r="G64" s="103">
        <v>161</v>
      </c>
      <c r="H64" s="4"/>
      <c r="I64" s="103">
        <v>127</v>
      </c>
      <c r="J64" s="59"/>
      <c r="K64" s="59"/>
    </row>
    <row r="65" spans="2:11">
      <c r="B65" s="6"/>
      <c r="C65" s="6">
        <v>34</v>
      </c>
      <c r="D65" s="7"/>
      <c r="E65" s="7"/>
      <c r="F65" s="10" t="s">
        <v>70</v>
      </c>
      <c r="G65" s="103">
        <f>G66</f>
        <v>336.96</v>
      </c>
      <c r="H65" s="103">
        <v>503</v>
      </c>
      <c r="I65" s="103">
        <f>I66</f>
        <v>531.59</v>
      </c>
      <c r="J65" s="59">
        <f t="shared" si="2"/>
        <v>157.76056505223173</v>
      </c>
      <c r="K65" s="59">
        <f t="shared" si="3"/>
        <v>105.68389662027833</v>
      </c>
    </row>
    <row r="66" spans="2:11">
      <c r="B66" s="6"/>
      <c r="C66" s="6"/>
      <c r="D66" s="7">
        <v>343</v>
      </c>
      <c r="E66" s="7"/>
      <c r="F66" s="10" t="s">
        <v>69</v>
      </c>
      <c r="G66" s="103">
        <f>G67+G68</f>
        <v>336.96</v>
      </c>
      <c r="H66" s="4"/>
      <c r="I66" s="103">
        <f>I67+I68</f>
        <v>531.59</v>
      </c>
      <c r="J66" s="59">
        <f t="shared" si="2"/>
        <v>157.76056505223173</v>
      </c>
      <c r="K66" s="59"/>
    </row>
    <row r="67" spans="2:11" ht="25.5">
      <c r="B67" s="6"/>
      <c r="C67" s="6"/>
      <c r="D67" s="44"/>
      <c r="E67" s="7">
        <v>3431</v>
      </c>
      <c r="F67" s="10" t="s">
        <v>71</v>
      </c>
      <c r="G67" s="103">
        <v>336.96</v>
      </c>
      <c r="H67" s="4"/>
      <c r="I67" s="103">
        <v>529.5</v>
      </c>
      <c r="J67" s="59">
        <f t="shared" si="2"/>
        <v>157.14031339031339</v>
      </c>
      <c r="K67" s="59"/>
    </row>
    <row r="68" spans="2:11">
      <c r="B68" s="6"/>
      <c r="C68" s="6"/>
      <c r="D68" s="44"/>
      <c r="E68" s="7">
        <v>3433</v>
      </c>
      <c r="F68" s="10" t="s">
        <v>72</v>
      </c>
      <c r="G68" s="103"/>
      <c r="H68" s="4"/>
      <c r="I68" s="103">
        <v>2.09</v>
      </c>
      <c r="J68" s="59"/>
      <c r="K68" s="59"/>
    </row>
    <row r="69" spans="2:11" ht="38.25">
      <c r="B69" s="6"/>
      <c r="C69" s="6">
        <v>37</v>
      </c>
      <c r="D69" s="7"/>
      <c r="E69" s="7"/>
      <c r="F69" s="10" t="s">
        <v>73</v>
      </c>
      <c r="G69" s="103">
        <f>G70</f>
        <v>3262.62</v>
      </c>
      <c r="H69" s="103">
        <v>3125</v>
      </c>
      <c r="I69" s="103">
        <f>I70</f>
        <v>3124.51</v>
      </c>
      <c r="J69" s="59">
        <f t="shared" si="2"/>
        <v>95.766898995286013</v>
      </c>
      <c r="K69" s="59">
        <f t="shared" si="3"/>
        <v>99.984320000000011</v>
      </c>
    </row>
    <row r="70" spans="2:11" ht="25.5">
      <c r="B70" s="6"/>
      <c r="C70" s="6"/>
      <c r="D70" s="7">
        <v>372</v>
      </c>
      <c r="E70" s="7"/>
      <c r="F70" s="10" t="s">
        <v>75</v>
      </c>
      <c r="G70" s="103">
        <f>G71</f>
        <v>3262.62</v>
      </c>
      <c r="H70" s="4"/>
      <c r="I70" s="103">
        <f>I71</f>
        <v>3124.51</v>
      </c>
      <c r="J70" s="59">
        <f t="shared" si="2"/>
        <v>95.766898995286013</v>
      </c>
      <c r="K70" s="59"/>
    </row>
    <row r="71" spans="2:11" ht="25.5">
      <c r="B71" s="6"/>
      <c r="C71" s="6"/>
      <c r="D71" s="7"/>
      <c r="E71" s="7">
        <v>3722</v>
      </c>
      <c r="F71" s="10" t="s">
        <v>74</v>
      </c>
      <c r="G71" s="103">
        <v>3262.62</v>
      </c>
      <c r="H71" s="4"/>
      <c r="I71" s="103">
        <v>3124.51</v>
      </c>
      <c r="J71" s="59">
        <f t="shared" si="2"/>
        <v>95.766898995286013</v>
      </c>
      <c r="K71" s="59"/>
    </row>
    <row r="72" spans="2:11" ht="38.25">
      <c r="B72" s="6"/>
      <c r="C72" s="6">
        <v>38</v>
      </c>
      <c r="D72" s="7"/>
      <c r="E72" s="7"/>
      <c r="F72" s="10" t="s">
        <v>209</v>
      </c>
      <c r="G72" s="103">
        <f>G73</f>
        <v>76.5</v>
      </c>
      <c r="H72" s="103">
        <v>63</v>
      </c>
      <c r="I72" s="103">
        <f>I73</f>
        <v>63</v>
      </c>
      <c r="J72" s="59">
        <f t="shared" si="2"/>
        <v>82.35294117647058</v>
      </c>
      <c r="K72" s="59">
        <f t="shared" si="3"/>
        <v>100</v>
      </c>
    </row>
    <row r="73" spans="2:11">
      <c r="B73" s="6"/>
      <c r="C73" s="6"/>
      <c r="D73" s="7">
        <v>381</v>
      </c>
      <c r="E73" s="7"/>
      <c r="F73" s="10" t="s">
        <v>43</v>
      </c>
      <c r="G73" s="103">
        <f>G74</f>
        <v>76.5</v>
      </c>
      <c r="H73" s="4"/>
      <c r="I73" s="103">
        <f>I74</f>
        <v>63</v>
      </c>
      <c r="J73" s="59">
        <f t="shared" si="2"/>
        <v>82.35294117647058</v>
      </c>
      <c r="K73" s="59"/>
    </row>
    <row r="74" spans="2:11">
      <c r="B74" s="6"/>
      <c r="C74" s="6"/>
      <c r="D74" s="7"/>
      <c r="E74" s="7">
        <v>3812</v>
      </c>
      <c r="F74" s="10" t="s">
        <v>76</v>
      </c>
      <c r="G74" s="103">
        <v>76.5</v>
      </c>
      <c r="H74" s="4"/>
      <c r="I74" s="103">
        <v>63</v>
      </c>
      <c r="J74" s="59">
        <f t="shared" si="2"/>
        <v>82.35294117647058</v>
      </c>
      <c r="K74" s="59"/>
    </row>
    <row r="75" spans="2:11" ht="25.5">
      <c r="B75" s="8">
        <v>4</v>
      </c>
      <c r="C75" s="9"/>
      <c r="D75" s="45"/>
      <c r="E75" s="9"/>
      <c r="F75" s="17" t="s">
        <v>5</v>
      </c>
      <c r="G75" s="103">
        <f>G76</f>
        <v>6006.4</v>
      </c>
      <c r="H75" s="103">
        <f>H76+H83</f>
        <v>24367</v>
      </c>
      <c r="I75" s="103">
        <f>I76+I83</f>
        <v>22359.25</v>
      </c>
      <c r="J75" s="59">
        <f t="shared" si="2"/>
        <v>372.25709243473631</v>
      </c>
      <c r="K75" s="59">
        <f t="shared" si="3"/>
        <v>91.760372635121271</v>
      </c>
    </row>
    <row r="76" spans="2:11" ht="38.25">
      <c r="B76" s="10"/>
      <c r="C76" s="10">
        <v>42</v>
      </c>
      <c r="D76" s="46"/>
      <c r="E76" s="10"/>
      <c r="F76" s="10" t="s">
        <v>77</v>
      </c>
      <c r="G76" s="103">
        <f>G77+G81</f>
        <v>6006.4</v>
      </c>
      <c r="H76" s="103">
        <v>6517</v>
      </c>
      <c r="I76" s="103">
        <f>I77+I81</f>
        <v>6204.25</v>
      </c>
      <c r="J76" s="59">
        <f t="shared" si="2"/>
        <v>103.29398641449121</v>
      </c>
      <c r="K76" s="59">
        <f t="shared" si="3"/>
        <v>95.201012735921438</v>
      </c>
    </row>
    <row r="77" spans="2:11">
      <c r="B77" s="10"/>
      <c r="C77" s="10"/>
      <c r="D77" s="46">
        <v>422</v>
      </c>
      <c r="E77" s="10"/>
      <c r="F77" s="10" t="s">
        <v>143</v>
      </c>
      <c r="G77" s="103">
        <f>G80</f>
        <v>359</v>
      </c>
      <c r="H77" s="4"/>
      <c r="I77" s="103">
        <f>I78+I79</f>
        <v>728.13</v>
      </c>
      <c r="J77" s="59"/>
      <c r="K77" s="59"/>
    </row>
    <row r="78" spans="2:11">
      <c r="B78" s="10"/>
      <c r="C78" s="10"/>
      <c r="D78" s="46"/>
      <c r="E78" s="10">
        <v>4221</v>
      </c>
      <c r="F78" s="10" t="s">
        <v>196</v>
      </c>
      <c r="G78" s="103">
        <v>0</v>
      </c>
      <c r="H78" s="4"/>
      <c r="I78" s="103">
        <v>456.88</v>
      </c>
      <c r="J78" s="59"/>
      <c r="K78" s="59"/>
    </row>
    <row r="79" spans="2:11">
      <c r="B79" s="10"/>
      <c r="C79" s="10"/>
      <c r="D79" s="46"/>
      <c r="E79" s="10">
        <v>4226</v>
      </c>
      <c r="F79" s="10" t="s">
        <v>197</v>
      </c>
      <c r="G79" s="103">
        <v>0</v>
      </c>
      <c r="H79" s="4"/>
      <c r="I79" s="103">
        <v>271.25</v>
      </c>
      <c r="J79" s="59"/>
      <c r="K79" s="59"/>
    </row>
    <row r="80" spans="2:11" ht="25.5">
      <c r="B80" s="10"/>
      <c r="C80" s="10"/>
      <c r="D80" s="46"/>
      <c r="E80" s="10">
        <v>4227</v>
      </c>
      <c r="F80" s="10" t="s">
        <v>210</v>
      </c>
      <c r="G80" s="103">
        <v>359</v>
      </c>
      <c r="H80" s="4"/>
      <c r="I80" s="103">
        <v>0</v>
      </c>
      <c r="J80" s="59"/>
      <c r="K80" s="59"/>
    </row>
    <row r="81" spans="2:11" ht="25.5">
      <c r="B81" s="10"/>
      <c r="C81" s="10"/>
      <c r="D81" s="7">
        <v>424</v>
      </c>
      <c r="E81" s="6"/>
      <c r="F81" s="10" t="s">
        <v>78</v>
      </c>
      <c r="G81" s="103">
        <f>G82</f>
        <v>5647.4</v>
      </c>
      <c r="H81" s="4"/>
      <c r="I81" s="103">
        <f>I82</f>
        <v>5476.12</v>
      </c>
      <c r="J81" s="59">
        <f t="shared" si="2"/>
        <v>96.967099904380788</v>
      </c>
      <c r="K81" s="59"/>
    </row>
    <row r="82" spans="2:11">
      <c r="B82" s="10"/>
      <c r="C82" s="10"/>
      <c r="D82" s="6"/>
      <c r="E82" s="6">
        <v>4241</v>
      </c>
      <c r="F82" s="10" t="s">
        <v>79</v>
      </c>
      <c r="G82" s="103">
        <v>5647.4</v>
      </c>
      <c r="H82" s="4"/>
      <c r="I82" s="103">
        <v>5476.12</v>
      </c>
      <c r="J82" s="59">
        <f t="shared" si="2"/>
        <v>96.967099904380788</v>
      </c>
      <c r="K82" s="59"/>
    </row>
    <row r="83" spans="2:11" ht="25.5">
      <c r="B83" s="10"/>
      <c r="C83" s="10">
        <v>45</v>
      </c>
      <c r="D83" s="46"/>
      <c r="E83" s="10"/>
      <c r="F83" s="10" t="s">
        <v>180</v>
      </c>
      <c r="G83" s="103">
        <f>G84</f>
        <v>0</v>
      </c>
      <c r="H83" s="103">
        <v>17850</v>
      </c>
      <c r="I83" s="103">
        <f>I84</f>
        <v>16155</v>
      </c>
      <c r="J83" s="59"/>
      <c r="K83" s="59">
        <f t="shared" ref="K83" si="4">I83/H83*100</f>
        <v>90.504201680672267</v>
      </c>
    </row>
    <row r="84" spans="2:11" ht="25.5">
      <c r="B84" s="10"/>
      <c r="C84" s="10"/>
      <c r="D84" s="46">
        <v>451</v>
      </c>
      <c r="E84" s="10"/>
      <c r="F84" s="10" t="s">
        <v>181</v>
      </c>
      <c r="G84" s="103">
        <v>0</v>
      </c>
      <c r="H84" s="4"/>
      <c r="I84" s="103">
        <f>I85</f>
        <v>16155</v>
      </c>
      <c r="J84" s="59"/>
      <c r="K84" s="59"/>
    </row>
    <row r="85" spans="2:11" ht="25.5">
      <c r="B85" s="10"/>
      <c r="C85" s="10"/>
      <c r="D85" s="46"/>
      <c r="E85" s="10">
        <v>4511</v>
      </c>
      <c r="F85" s="10" t="s">
        <v>181</v>
      </c>
      <c r="G85" s="103">
        <v>0</v>
      </c>
      <c r="H85" s="4"/>
      <c r="I85" s="103">
        <v>16155</v>
      </c>
      <c r="J85" s="59"/>
      <c r="K85" s="59"/>
    </row>
  </sheetData>
  <protectedRanges>
    <protectedRange sqref="F45:F47" name="Range1"/>
    <protectedRange sqref="F48:F52" name="Range1_1"/>
    <protectedRange sqref="F53" name="Range1_2"/>
    <protectedRange sqref="F54" name="Range1_3"/>
    <protectedRange sqref="F55:F56" name="Range1_4"/>
    <protectedRange sqref="F57" name="Range1_5"/>
    <protectedRange sqref="F58" name="Range1_6"/>
    <protectedRange sqref="F59" name="Range1_7"/>
    <protectedRange sqref="F60:F61 F65:F66" name="Range1_8"/>
    <protectedRange sqref="F62:F64" name="Range1_9"/>
    <protectedRange sqref="F67" name="Range1_10"/>
    <protectedRange sqref="F68:F69" name="Range1_11"/>
    <protectedRange sqref="F70" name="Range1_12"/>
    <protectedRange sqref="F71:F74" name="Range1_13"/>
  </protectedRanges>
  <mergeCells count="7">
    <mergeCell ref="B8:F8"/>
    <mergeCell ref="B9:F9"/>
    <mergeCell ref="B30:F30"/>
    <mergeCell ref="B31:F31"/>
    <mergeCell ref="B2:K2"/>
    <mergeCell ref="B4:K4"/>
    <mergeCell ref="B6:K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34"/>
  <sheetViews>
    <sheetView topLeftCell="A7" workbookViewId="0">
      <selection activeCell="E33" sqref="E33"/>
    </sheetView>
  </sheetViews>
  <sheetFormatPr defaultRowHeight="15"/>
  <cols>
    <col min="2" max="2" width="37.7109375" customWidth="1"/>
    <col min="3" max="3" width="16.140625" customWidth="1"/>
    <col min="4" max="4" width="18.140625" customWidth="1"/>
    <col min="5" max="5" width="14.28515625" customWidth="1"/>
    <col min="6" max="6" width="15.7109375" customWidth="1"/>
    <col min="7" max="7" width="13.7109375" customWidth="1"/>
  </cols>
  <sheetData>
    <row r="1" spans="2:7" ht="18">
      <c r="B1" s="14"/>
      <c r="C1" s="14"/>
      <c r="D1" s="14"/>
      <c r="E1" s="3"/>
      <c r="F1" s="3"/>
      <c r="G1" s="3"/>
    </row>
    <row r="2" spans="2:7" ht="15.75" customHeight="1">
      <c r="B2" s="140" t="s">
        <v>23</v>
      </c>
      <c r="C2" s="140"/>
      <c r="D2" s="140"/>
      <c r="E2" s="140"/>
      <c r="F2" s="140"/>
      <c r="G2" s="140"/>
    </row>
    <row r="3" spans="2:7" ht="18">
      <c r="B3" s="14"/>
      <c r="C3" s="14"/>
      <c r="D3" s="14"/>
      <c r="E3" s="3"/>
      <c r="F3" s="3"/>
      <c r="G3" s="3"/>
    </row>
    <row r="4" spans="2:7" ht="38.25">
      <c r="B4" s="28" t="s">
        <v>6</v>
      </c>
      <c r="C4" s="28" t="s">
        <v>175</v>
      </c>
      <c r="D4" s="28" t="s">
        <v>176</v>
      </c>
      <c r="E4" s="28" t="s">
        <v>171</v>
      </c>
      <c r="F4" s="28" t="s">
        <v>11</v>
      </c>
      <c r="G4" s="28" t="s">
        <v>11</v>
      </c>
    </row>
    <row r="5" spans="2:7">
      <c r="B5" s="28">
        <v>1</v>
      </c>
      <c r="C5" s="28">
        <v>2</v>
      </c>
      <c r="D5" s="28">
        <v>3</v>
      </c>
      <c r="E5" s="28">
        <v>4</v>
      </c>
      <c r="F5" s="28" t="s">
        <v>110</v>
      </c>
      <c r="G5" s="28" t="s">
        <v>111</v>
      </c>
    </row>
    <row r="6" spans="2:7">
      <c r="B6" s="5" t="s">
        <v>22</v>
      </c>
      <c r="C6" s="103">
        <f>C7+C9+C11+C13+C17</f>
        <v>726114.12</v>
      </c>
      <c r="D6" s="103">
        <f>D7+D9+D11+D13+D17</f>
        <v>921157</v>
      </c>
      <c r="E6" s="103">
        <f>E7+E9+E11+E13+E17</f>
        <v>862848.1</v>
      </c>
      <c r="F6" s="60">
        <f>E6/C6*100</f>
        <v>118.83092150859152</v>
      </c>
      <c r="G6" s="60">
        <f>E6/D6*100</f>
        <v>93.670036703840935</v>
      </c>
    </row>
    <row r="7" spans="2:7">
      <c r="B7" s="5" t="s">
        <v>20</v>
      </c>
      <c r="C7" s="103">
        <f>C8</f>
        <v>8632.4699999999993</v>
      </c>
      <c r="D7" s="103">
        <f>D8</f>
        <v>49047</v>
      </c>
      <c r="E7" s="103">
        <f>E8</f>
        <v>46918.58</v>
      </c>
      <c r="F7" s="60">
        <f t="shared" ref="F7:F34" si="0">E7/C7*100</f>
        <v>543.51280687914357</v>
      </c>
      <c r="G7" s="60">
        <f t="shared" ref="G7:G34" si="1">E7/D7*100</f>
        <v>95.660448141578485</v>
      </c>
    </row>
    <row r="8" spans="2:7">
      <c r="B8" s="24" t="s">
        <v>19</v>
      </c>
      <c r="C8" s="103">
        <v>8632.4699999999993</v>
      </c>
      <c r="D8" s="103">
        <v>49047</v>
      </c>
      <c r="E8" s="103">
        <v>46918.58</v>
      </c>
      <c r="F8" s="60">
        <f t="shared" si="0"/>
        <v>543.51280687914357</v>
      </c>
      <c r="G8" s="60">
        <f t="shared" si="1"/>
        <v>95.660448141578485</v>
      </c>
    </row>
    <row r="9" spans="2:7">
      <c r="B9" s="5" t="s">
        <v>18</v>
      </c>
      <c r="C9" s="103">
        <f>C10</f>
        <v>0.02</v>
      </c>
      <c r="D9" s="103">
        <f>D10</f>
        <v>101</v>
      </c>
      <c r="E9" s="103">
        <f>E10</f>
        <v>250.02</v>
      </c>
      <c r="F9" s="60">
        <f>E9/C9*100</f>
        <v>1250100</v>
      </c>
      <c r="G9" s="60">
        <f t="shared" si="1"/>
        <v>247.54455445544554</v>
      </c>
    </row>
    <row r="10" spans="2:7" ht="20.25" customHeight="1">
      <c r="B10" s="24" t="s">
        <v>202</v>
      </c>
      <c r="C10" s="103">
        <v>0.02</v>
      </c>
      <c r="D10" s="103">
        <v>101</v>
      </c>
      <c r="E10" s="103">
        <v>250.02</v>
      </c>
      <c r="F10" s="60">
        <f t="shared" si="0"/>
        <v>1250100</v>
      </c>
      <c r="G10" s="60">
        <f t="shared" si="1"/>
        <v>247.54455445544554</v>
      </c>
    </row>
    <row r="11" spans="2:7" ht="20.25" customHeight="1">
      <c r="B11" s="5" t="s">
        <v>113</v>
      </c>
      <c r="C11" s="103">
        <f>C12</f>
        <v>75032.61</v>
      </c>
      <c r="D11" s="103">
        <f>D12</f>
        <v>75340</v>
      </c>
      <c r="E11" s="103">
        <f>E12</f>
        <v>75099.88</v>
      </c>
      <c r="F11" s="60">
        <f t="shared" si="0"/>
        <v>100.08965435162125</v>
      </c>
      <c r="G11" s="60">
        <f t="shared" si="1"/>
        <v>99.681284842049379</v>
      </c>
    </row>
    <row r="12" spans="2:7" ht="20.25" customHeight="1">
      <c r="B12" s="25" t="s">
        <v>81</v>
      </c>
      <c r="C12" s="103">
        <v>75032.61</v>
      </c>
      <c r="D12" s="103">
        <v>75340</v>
      </c>
      <c r="E12" s="103">
        <v>75099.88</v>
      </c>
      <c r="F12" s="60">
        <f t="shared" si="0"/>
        <v>100.08965435162125</v>
      </c>
      <c r="G12" s="60">
        <f t="shared" si="1"/>
        <v>99.681284842049379</v>
      </c>
    </row>
    <row r="13" spans="2:7" ht="20.25" customHeight="1">
      <c r="B13" s="5" t="s">
        <v>83</v>
      </c>
      <c r="C13" s="103">
        <f>C14+C15+C16</f>
        <v>641464.26</v>
      </c>
      <c r="D13" s="103">
        <f>SUM(D14:D16)</f>
        <v>794619</v>
      </c>
      <c r="E13" s="103">
        <f>E14+E15+E16</f>
        <v>738529.62</v>
      </c>
      <c r="F13" s="60">
        <f t="shared" si="0"/>
        <v>115.1318422635113</v>
      </c>
      <c r="G13" s="60">
        <f t="shared" si="1"/>
        <v>92.941349250395476</v>
      </c>
    </row>
    <row r="14" spans="2:7" ht="20.25" customHeight="1">
      <c r="B14" s="24" t="s">
        <v>144</v>
      </c>
      <c r="C14" s="103">
        <v>1800</v>
      </c>
      <c r="D14" s="103">
        <v>3920</v>
      </c>
      <c r="E14" s="103">
        <v>0</v>
      </c>
      <c r="F14" s="60">
        <f t="shared" si="0"/>
        <v>0</v>
      </c>
      <c r="G14" s="60">
        <f t="shared" si="1"/>
        <v>0</v>
      </c>
    </row>
    <row r="15" spans="2:7" ht="20.25" customHeight="1">
      <c r="B15" s="24" t="s">
        <v>118</v>
      </c>
      <c r="C15" s="103">
        <v>4272.67</v>
      </c>
      <c r="D15" s="103">
        <v>10205</v>
      </c>
      <c r="E15" s="103">
        <v>10099.870000000001</v>
      </c>
      <c r="F15" s="60">
        <f t="shared" si="0"/>
        <v>236.38310470970146</v>
      </c>
      <c r="G15" s="60">
        <f t="shared" si="1"/>
        <v>98.969818716315544</v>
      </c>
    </row>
    <row r="16" spans="2:7" ht="20.25" customHeight="1">
      <c r="B16" s="24" t="s">
        <v>82</v>
      </c>
      <c r="C16" s="103">
        <v>635391.59</v>
      </c>
      <c r="D16" s="103">
        <v>780494</v>
      </c>
      <c r="E16" s="103">
        <v>728429.75</v>
      </c>
      <c r="F16" s="60">
        <f t="shared" si="0"/>
        <v>114.64264895290792</v>
      </c>
      <c r="G16" s="60">
        <f t="shared" si="1"/>
        <v>93.329320917265221</v>
      </c>
    </row>
    <row r="17" spans="2:7" ht="20.25" customHeight="1">
      <c r="B17" s="5" t="s">
        <v>84</v>
      </c>
      <c r="C17" s="103">
        <f>C18</f>
        <v>984.76</v>
      </c>
      <c r="D17" s="103">
        <f>D18</f>
        <v>2050</v>
      </c>
      <c r="E17" s="103">
        <f>E18</f>
        <v>2050</v>
      </c>
      <c r="F17" s="60">
        <f t="shared" si="0"/>
        <v>208.17254965676915</v>
      </c>
      <c r="G17" s="60">
        <f t="shared" si="1"/>
        <v>100</v>
      </c>
    </row>
    <row r="18" spans="2:7" ht="20.25" customHeight="1">
      <c r="B18" s="24" t="s">
        <v>123</v>
      </c>
      <c r="C18" s="103">
        <v>984.76</v>
      </c>
      <c r="D18" s="103">
        <v>2050</v>
      </c>
      <c r="E18" s="103">
        <v>2050</v>
      </c>
      <c r="F18" s="60">
        <f t="shared" si="0"/>
        <v>208.17254965676915</v>
      </c>
      <c r="G18" s="60">
        <f t="shared" si="1"/>
        <v>100</v>
      </c>
    </row>
    <row r="19" spans="2:7" ht="15.75" customHeight="1">
      <c r="B19" s="47" t="s">
        <v>21</v>
      </c>
      <c r="C19" s="103">
        <f>C20+C22+C25+C27+C32</f>
        <v>727248.43</v>
      </c>
      <c r="D19" s="103">
        <f>D20+D22+D25+D27+D32</f>
        <v>921892</v>
      </c>
      <c r="E19" s="103">
        <f>E20+E22+E25+E27+E32</f>
        <v>924978.18</v>
      </c>
      <c r="F19" s="60">
        <f t="shared" si="0"/>
        <v>127.18874896711705</v>
      </c>
      <c r="G19" s="60">
        <f t="shared" si="1"/>
        <v>100.33476589448655</v>
      </c>
    </row>
    <row r="20" spans="2:7" ht="15.75" customHeight="1">
      <c r="B20" s="5" t="s">
        <v>20</v>
      </c>
      <c r="C20" s="103">
        <f>C21</f>
        <v>8632.4699999999993</v>
      </c>
      <c r="D20" s="103">
        <f>D21</f>
        <v>49047</v>
      </c>
      <c r="E20" s="103">
        <f>E21</f>
        <v>48383.97</v>
      </c>
      <c r="F20" s="60">
        <f t="shared" si="0"/>
        <v>560.48813375546058</v>
      </c>
      <c r="G20" s="60">
        <f t="shared" si="1"/>
        <v>98.648174200256904</v>
      </c>
    </row>
    <row r="21" spans="2:7" ht="15.75" customHeight="1">
      <c r="B21" s="24" t="s">
        <v>19</v>
      </c>
      <c r="C21" s="103">
        <v>8632.4699999999993</v>
      </c>
      <c r="D21" s="103">
        <v>49047</v>
      </c>
      <c r="E21" s="103">
        <v>48383.97</v>
      </c>
      <c r="F21" s="60">
        <f t="shared" si="0"/>
        <v>560.48813375546058</v>
      </c>
      <c r="G21" s="60">
        <f t="shared" si="1"/>
        <v>98.648174200256904</v>
      </c>
    </row>
    <row r="22" spans="2:7">
      <c r="B22" s="5" t="s">
        <v>18</v>
      </c>
      <c r="C22" s="103">
        <f>C24</f>
        <v>0.9</v>
      </c>
      <c r="D22" s="103">
        <f>D23+D24</f>
        <v>214</v>
      </c>
      <c r="E22" s="103">
        <f>E24</f>
        <v>79.14</v>
      </c>
      <c r="F22" s="60">
        <f t="shared" si="0"/>
        <v>8793.3333333333339</v>
      </c>
      <c r="G22" s="60">
        <f t="shared" si="1"/>
        <v>36.981308411214954</v>
      </c>
    </row>
    <row r="23" spans="2:7">
      <c r="B23" s="24" t="s">
        <v>122</v>
      </c>
      <c r="C23" s="103">
        <v>0.02</v>
      </c>
      <c r="D23" s="103">
        <v>101</v>
      </c>
      <c r="E23" s="103">
        <v>0</v>
      </c>
      <c r="F23" s="60">
        <f t="shared" si="0"/>
        <v>0</v>
      </c>
      <c r="G23" s="60">
        <f t="shared" si="1"/>
        <v>0</v>
      </c>
    </row>
    <row r="24" spans="2:7">
      <c r="B24" s="24" t="s">
        <v>119</v>
      </c>
      <c r="C24" s="103">
        <v>0.9</v>
      </c>
      <c r="D24" s="103">
        <v>113</v>
      </c>
      <c r="E24" s="103">
        <v>79.14</v>
      </c>
      <c r="F24" s="60">
        <f t="shared" si="0"/>
        <v>8793.3333333333339</v>
      </c>
      <c r="G24" s="60">
        <f t="shared" si="1"/>
        <v>70.035398230088504</v>
      </c>
    </row>
    <row r="25" spans="2:7">
      <c r="B25" s="5" t="s">
        <v>113</v>
      </c>
      <c r="C25" s="103">
        <f>C26</f>
        <v>75032.61</v>
      </c>
      <c r="D25" s="103">
        <f>D26</f>
        <v>75340</v>
      </c>
      <c r="E25" s="103">
        <f>E26</f>
        <v>75339.88</v>
      </c>
      <c r="F25" s="60">
        <f t="shared" si="0"/>
        <v>100.4095152760913</v>
      </c>
      <c r="G25" s="60">
        <f t="shared" si="1"/>
        <v>99.99984072206</v>
      </c>
    </row>
    <row r="26" spans="2:7">
      <c r="B26" s="25" t="s">
        <v>81</v>
      </c>
      <c r="C26" s="103">
        <v>75032.61</v>
      </c>
      <c r="D26" s="103">
        <v>75340</v>
      </c>
      <c r="E26" s="103">
        <v>75339.88</v>
      </c>
      <c r="F26" s="60">
        <f t="shared" si="0"/>
        <v>100.4095152760913</v>
      </c>
      <c r="G26" s="60">
        <f t="shared" si="1"/>
        <v>99.99984072206</v>
      </c>
    </row>
    <row r="27" spans="2:7">
      <c r="B27" s="5" t="s">
        <v>83</v>
      </c>
      <c r="C27" s="103">
        <f>SUM(C28:C31)</f>
        <v>642887.46000000008</v>
      </c>
      <c r="D27" s="103">
        <f>D28+D29+D30+D31</f>
        <v>794789</v>
      </c>
      <c r="E27" s="103">
        <f>SUM(E28:E31)</f>
        <v>798695.08000000007</v>
      </c>
      <c r="F27" s="60">
        <f t="shared" si="0"/>
        <v>124.23559793809011</v>
      </c>
      <c r="G27" s="60">
        <f t="shared" si="1"/>
        <v>100.49146125575467</v>
      </c>
    </row>
    <row r="28" spans="2:7">
      <c r="B28" s="24" t="s">
        <v>144</v>
      </c>
      <c r="C28" s="103">
        <v>1800</v>
      </c>
      <c r="D28" s="103">
        <v>3920</v>
      </c>
      <c r="E28" s="103">
        <v>0</v>
      </c>
      <c r="F28" s="60">
        <f t="shared" si="0"/>
        <v>0</v>
      </c>
      <c r="G28" s="60">
        <f t="shared" si="1"/>
        <v>0</v>
      </c>
    </row>
    <row r="29" spans="2:7">
      <c r="B29" s="24" t="s">
        <v>118</v>
      </c>
      <c r="C29" s="103">
        <v>4272.67</v>
      </c>
      <c r="D29" s="103">
        <v>10205</v>
      </c>
      <c r="E29" s="103">
        <v>11198.81</v>
      </c>
      <c r="F29" s="60">
        <f t="shared" si="0"/>
        <v>262.10332181048386</v>
      </c>
      <c r="G29" s="60">
        <f t="shared" si="1"/>
        <v>109.73846153846154</v>
      </c>
    </row>
    <row r="30" spans="2:7">
      <c r="B30" s="24" t="s">
        <v>82</v>
      </c>
      <c r="C30" s="103">
        <v>636519.63</v>
      </c>
      <c r="D30" s="103">
        <v>780494</v>
      </c>
      <c r="E30" s="103">
        <v>787326.62</v>
      </c>
      <c r="F30" s="60">
        <f t="shared" si="0"/>
        <v>123.69243349179978</v>
      </c>
      <c r="G30" s="60">
        <f t="shared" si="1"/>
        <v>100.87542248883399</v>
      </c>
    </row>
    <row r="31" spans="2:7" ht="25.5">
      <c r="B31" s="24" t="s">
        <v>120</v>
      </c>
      <c r="C31" s="103">
        <v>295.16000000000003</v>
      </c>
      <c r="D31" s="103">
        <v>170</v>
      </c>
      <c r="E31" s="103">
        <v>169.65</v>
      </c>
      <c r="F31" s="60">
        <f t="shared" si="0"/>
        <v>57.477300447215065</v>
      </c>
      <c r="G31" s="60">
        <f t="shared" si="1"/>
        <v>99.794117647058826</v>
      </c>
    </row>
    <row r="32" spans="2:7">
      <c r="B32" s="5" t="s">
        <v>84</v>
      </c>
      <c r="C32" s="103">
        <f>C33+C34</f>
        <v>694.99</v>
      </c>
      <c r="D32" s="103">
        <f>D33+D34</f>
        <v>2502</v>
      </c>
      <c r="E32" s="103">
        <f>E33+E34</f>
        <v>2480.11</v>
      </c>
      <c r="F32" s="60">
        <f t="shared" si="0"/>
        <v>356.85549432365934</v>
      </c>
      <c r="G32" s="60">
        <f t="shared" si="1"/>
        <v>99.125099920063946</v>
      </c>
    </row>
    <row r="33" spans="2:7">
      <c r="B33" s="24" t="s">
        <v>123</v>
      </c>
      <c r="C33" s="103">
        <v>568.76</v>
      </c>
      <c r="D33" s="103">
        <v>2050</v>
      </c>
      <c r="E33" s="103">
        <v>2028.79</v>
      </c>
      <c r="F33" s="60">
        <f t="shared" si="0"/>
        <v>356.70405795062948</v>
      </c>
      <c r="G33" s="60">
        <f t="shared" si="1"/>
        <v>98.96536585365854</v>
      </c>
    </row>
    <row r="34" spans="2:7">
      <c r="B34" s="24" t="s">
        <v>121</v>
      </c>
      <c r="C34" s="103">
        <v>126.23</v>
      </c>
      <c r="D34" s="103">
        <v>452</v>
      </c>
      <c r="E34" s="103">
        <v>451.32</v>
      </c>
      <c r="F34" s="60">
        <f t="shared" si="0"/>
        <v>357.53782777469695</v>
      </c>
      <c r="G34" s="60">
        <f t="shared" si="1"/>
        <v>99.849557522123888</v>
      </c>
    </row>
  </sheetData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8"/>
  <sheetViews>
    <sheetView workbookViewId="0">
      <selection activeCell="E19" sqref="E19"/>
    </sheetView>
  </sheetViews>
  <sheetFormatPr defaultRowHeight="15"/>
  <cols>
    <col min="2" max="2" width="37.7109375" customWidth="1"/>
    <col min="3" max="3" width="13.5703125" customWidth="1"/>
    <col min="4" max="4" width="19.7109375" customWidth="1"/>
    <col min="5" max="5" width="20" customWidth="1"/>
    <col min="6" max="7" width="15.7109375" customWidth="1"/>
  </cols>
  <sheetData>
    <row r="1" spans="2:7" ht="18">
      <c r="B1" s="14"/>
      <c r="C1" s="14"/>
      <c r="D1" s="14"/>
      <c r="E1" s="3"/>
      <c r="F1" s="3"/>
      <c r="G1" s="3"/>
    </row>
    <row r="2" spans="2:7" ht="15.75" customHeight="1">
      <c r="B2" s="140" t="s">
        <v>24</v>
      </c>
      <c r="C2" s="140"/>
      <c r="D2" s="140"/>
      <c r="E2" s="140"/>
      <c r="F2" s="140"/>
      <c r="G2" s="140"/>
    </row>
    <row r="3" spans="2:7" ht="18">
      <c r="B3" s="14"/>
      <c r="C3" s="14"/>
      <c r="D3" s="14"/>
      <c r="E3" s="3"/>
      <c r="F3" s="3"/>
      <c r="G3" s="3"/>
    </row>
    <row r="4" spans="2:7" ht="25.5">
      <c r="B4" s="28" t="s">
        <v>6</v>
      </c>
      <c r="C4" s="28" t="s">
        <v>145</v>
      </c>
      <c r="D4" s="28" t="s">
        <v>169</v>
      </c>
      <c r="E4" s="28" t="s">
        <v>177</v>
      </c>
      <c r="F4" s="28" t="s">
        <v>11</v>
      </c>
      <c r="G4" s="28" t="s">
        <v>11</v>
      </c>
    </row>
    <row r="5" spans="2:7">
      <c r="B5" s="28">
        <v>1</v>
      </c>
      <c r="C5" s="28">
        <v>2</v>
      </c>
      <c r="D5" s="28">
        <v>3</v>
      </c>
      <c r="E5" s="28">
        <v>4</v>
      </c>
      <c r="F5" s="28" t="s">
        <v>110</v>
      </c>
      <c r="G5" s="28" t="s">
        <v>111</v>
      </c>
    </row>
    <row r="6" spans="2:7" ht="15.75" customHeight="1">
      <c r="B6" s="5" t="s">
        <v>21</v>
      </c>
      <c r="C6" s="103">
        <f t="shared" ref="C6:E7" si="0">C7</f>
        <v>727248.43</v>
      </c>
      <c r="D6" s="103">
        <f t="shared" si="0"/>
        <v>921892</v>
      </c>
      <c r="E6" s="103">
        <f t="shared" si="0"/>
        <v>924978.18</v>
      </c>
      <c r="F6" s="59">
        <f>E6/C6*100</f>
        <v>127.18874896711705</v>
      </c>
      <c r="G6" s="59">
        <f>E6/D6*100</f>
        <v>100.33476589448655</v>
      </c>
    </row>
    <row r="7" spans="2:7" ht="15.75" customHeight="1">
      <c r="B7" s="5" t="s">
        <v>85</v>
      </c>
      <c r="C7" s="103">
        <f t="shared" si="0"/>
        <v>727248.43</v>
      </c>
      <c r="D7" s="103">
        <f t="shared" si="0"/>
        <v>921892</v>
      </c>
      <c r="E7" s="103">
        <f t="shared" si="0"/>
        <v>924978.18</v>
      </c>
      <c r="F7" s="59">
        <f t="shared" ref="F7:F8" si="1">E7/C7*100</f>
        <v>127.18874896711705</v>
      </c>
      <c r="G7" s="59">
        <f t="shared" ref="G7:G8" si="2">E7/D7*100</f>
        <v>100.33476589448655</v>
      </c>
    </row>
    <row r="8" spans="2:7" ht="25.5">
      <c r="B8" s="48" t="s">
        <v>86</v>
      </c>
      <c r="C8" s="103">
        <v>727248.43</v>
      </c>
      <c r="D8" s="103">
        <v>921892</v>
      </c>
      <c r="E8" s="103">
        <v>924978.18</v>
      </c>
      <c r="F8" s="59">
        <f t="shared" si="1"/>
        <v>127.18874896711705</v>
      </c>
      <c r="G8" s="59">
        <f t="shared" si="2"/>
        <v>100.33476589448655</v>
      </c>
    </row>
  </sheetData>
  <mergeCells count="1">
    <mergeCell ref="B2:G2"/>
  </mergeCell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138"/>
  <sheetViews>
    <sheetView workbookViewId="0">
      <pane ySplit="390" topLeftCell="A61" activePane="bottomLeft"/>
      <selection activeCell="O1" sqref="O1:O1048576"/>
      <selection pane="bottomLeft" activeCell="O23" sqref="O23"/>
    </sheetView>
  </sheetViews>
  <sheetFormatPr defaultRowHeight="15"/>
  <cols>
    <col min="2" max="2" width="7.42578125" bestFit="1" customWidth="1"/>
    <col min="3" max="3" width="9.7109375" customWidth="1"/>
    <col min="4" max="4" width="3.140625" customWidth="1"/>
    <col min="5" max="5" width="42.7109375" customWidth="1"/>
    <col min="6" max="6" width="13.28515625" customWidth="1"/>
    <col min="7" max="7" width="13.140625" customWidth="1"/>
    <col min="8" max="8" width="15.7109375" customWidth="1"/>
  </cols>
  <sheetData>
    <row r="1" spans="2:8" ht="18">
      <c r="B1" s="2"/>
      <c r="C1" s="2"/>
      <c r="D1" s="2"/>
      <c r="E1" s="2"/>
      <c r="F1" s="2"/>
      <c r="G1" s="2"/>
      <c r="H1" s="3"/>
    </row>
    <row r="2" spans="2:8" ht="18" customHeight="1">
      <c r="B2" s="140" t="s">
        <v>8</v>
      </c>
      <c r="C2" s="159"/>
      <c r="D2" s="159"/>
      <c r="E2" s="159"/>
      <c r="F2" s="159"/>
      <c r="G2" s="159"/>
      <c r="H2" s="159"/>
    </row>
    <row r="3" spans="2:8" ht="18">
      <c r="B3" s="2"/>
      <c r="C3" s="2"/>
      <c r="D3" s="2"/>
      <c r="E3" s="2"/>
      <c r="F3" s="2"/>
      <c r="G3" s="2"/>
      <c r="H3" s="3"/>
    </row>
    <row r="4" spans="2:8" ht="15.75">
      <c r="B4" s="163" t="s">
        <v>39</v>
      </c>
      <c r="C4" s="163"/>
      <c r="D4" s="163"/>
      <c r="E4" s="163"/>
      <c r="F4" s="163"/>
      <c r="G4" s="163"/>
      <c r="H4" s="163"/>
    </row>
    <row r="5" spans="2:8" ht="18">
      <c r="B5" s="14"/>
      <c r="C5" s="14"/>
      <c r="D5" s="14"/>
      <c r="E5" s="14"/>
      <c r="F5" s="14"/>
      <c r="G5" s="14"/>
      <c r="H5" s="3"/>
    </row>
    <row r="6" spans="2:8" ht="51">
      <c r="B6" s="137" t="s">
        <v>6</v>
      </c>
      <c r="C6" s="138"/>
      <c r="D6" s="138"/>
      <c r="E6" s="139"/>
      <c r="F6" s="28" t="s">
        <v>169</v>
      </c>
      <c r="G6" s="28" t="s">
        <v>179</v>
      </c>
      <c r="H6" s="28" t="s">
        <v>11</v>
      </c>
    </row>
    <row r="7" spans="2:8" s="22" customFormat="1" ht="15.75" customHeight="1">
      <c r="B7" s="164">
        <v>1</v>
      </c>
      <c r="C7" s="165"/>
      <c r="D7" s="165"/>
      <c r="E7" s="166"/>
      <c r="F7" s="29">
        <v>2</v>
      </c>
      <c r="G7" s="29">
        <v>3</v>
      </c>
      <c r="H7" s="29" t="s">
        <v>126</v>
      </c>
    </row>
    <row r="8" spans="2:8" s="22" customFormat="1" ht="15.75" customHeight="1">
      <c r="B8" s="167" t="s">
        <v>112</v>
      </c>
      <c r="C8" s="168"/>
      <c r="D8" s="169"/>
      <c r="E8" s="49" t="s">
        <v>87</v>
      </c>
      <c r="F8" s="93">
        <f>F25+F45+F90+F20</f>
        <v>921892</v>
      </c>
      <c r="G8" s="93">
        <f>G20+G25+G45+G90</f>
        <v>924978.17999999993</v>
      </c>
      <c r="H8" s="93">
        <f>G8/F8*100</f>
        <v>100.33476589448655</v>
      </c>
    </row>
    <row r="9" spans="2:8" s="22" customFormat="1" ht="15.75" customHeight="1">
      <c r="B9" s="70"/>
      <c r="C9" s="71"/>
      <c r="D9" s="72"/>
      <c r="E9" s="72" t="s">
        <v>134</v>
      </c>
      <c r="F9" s="93">
        <f>SUM(F10:F19)</f>
        <v>921892</v>
      </c>
      <c r="G9" s="90">
        <f>SUM(G10:G19)</f>
        <v>924978.17999999993</v>
      </c>
      <c r="H9" s="93">
        <f t="shared" ref="H9:H72" si="0">G9/F9*100</f>
        <v>100.33476589448655</v>
      </c>
    </row>
    <row r="10" spans="2:8" s="22" customFormat="1" ht="15.75" customHeight="1">
      <c r="B10" s="167" t="s">
        <v>146</v>
      </c>
      <c r="C10" s="168"/>
      <c r="D10" s="169"/>
      <c r="E10" s="89" t="s">
        <v>91</v>
      </c>
      <c r="F10" s="93">
        <v>49047</v>
      </c>
      <c r="G10" s="90">
        <f>G22+G27+G47+G92+G96+G100</f>
        <v>48383.97</v>
      </c>
      <c r="H10" s="93">
        <f t="shared" si="0"/>
        <v>98.648174200256904</v>
      </c>
    </row>
    <row r="11" spans="2:8" s="22" customFormat="1" ht="15.75" customHeight="1">
      <c r="B11" s="167" t="s">
        <v>147</v>
      </c>
      <c r="C11" s="168"/>
      <c r="D11" s="169"/>
      <c r="E11" s="102" t="s">
        <v>182</v>
      </c>
      <c r="F11" s="93">
        <v>101</v>
      </c>
      <c r="G11" s="90">
        <v>0</v>
      </c>
      <c r="H11" s="93">
        <f t="shared" ref="H11" si="1">G11/F11*100</f>
        <v>0</v>
      </c>
    </row>
    <row r="12" spans="2:8" s="22" customFormat="1" ht="15.75" customHeight="1">
      <c r="B12" s="167" t="s">
        <v>147</v>
      </c>
      <c r="C12" s="168"/>
      <c r="D12" s="169"/>
      <c r="E12" s="89" t="s">
        <v>148</v>
      </c>
      <c r="F12" s="93">
        <v>113</v>
      </c>
      <c r="G12" s="90">
        <f>G125</f>
        <v>79.14</v>
      </c>
      <c r="H12" s="93">
        <f t="shared" si="0"/>
        <v>70.035398230088504</v>
      </c>
    </row>
    <row r="13" spans="2:8" s="22" customFormat="1" ht="15.75" customHeight="1">
      <c r="B13" s="167" t="s">
        <v>149</v>
      </c>
      <c r="C13" s="168"/>
      <c r="D13" s="169"/>
      <c r="E13" s="89" t="s">
        <v>97</v>
      </c>
      <c r="F13" s="93">
        <v>75340</v>
      </c>
      <c r="G13" s="90">
        <f>G53+G87</f>
        <v>75339.87999999999</v>
      </c>
      <c r="H13" s="93">
        <f t="shared" si="0"/>
        <v>99.999840722059986</v>
      </c>
    </row>
    <row r="14" spans="2:8" s="22" customFormat="1" ht="15.75" customHeight="1">
      <c r="B14" s="167" t="s">
        <v>150</v>
      </c>
      <c r="C14" s="168"/>
      <c r="D14" s="169"/>
      <c r="E14" s="89" t="s">
        <v>151</v>
      </c>
      <c r="F14" s="93">
        <v>3920</v>
      </c>
      <c r="G14" s="90">
        <f>G35</f>
        <v>0</v>
      </c>
      <c r="H14" s="93">
        <f t="shared" si="0"/>
        <v>0</v>
      </c>
    </row>
    <row r="15" spans="2:8" s="22" customFormat="1" ht="15.75" customHeight="1">
      <c r="B15" s="167" t="s">
        <v>152</v>
      </c>
      <c r="C15" s="168"/>
      <c r="D15" s="169"/>
      <c r="E15" s="89" t="s">
        <v>93</v>
      </c>
      <c r="F15" s="93">
        <v>10205</v>
      </c>
      <c r="G15" s="90">
        <f>G37</f>
        <v>11198.81</v>
      </c>
      <c r="H15" s="93">
        <f t="shared" si="0"/>
        <v>109.73846153846154</v>
      </c>
    </row>
    <row r="16" spans="2:8" s="22" customFormat="1" ht="15.75" customHeight="1">
      <c r="B16" s="167" t="s">
        <v>153</v>
      </c>
      <c r="C16" s="168"/>
      <c r="D16" s="169"/>
      <c r="E16" s="89" t="s">
        <v>154</v>
      </c>
      <c r="F16" s="93">
        <v>780494</v>
      </c>
      <c r="G16" s="90">
        <f>G71+G104+G132+G136</f>
        <v>787326.62</v>
      </c>
      <c r="H16" s="93">
        <f t="shared" si="0"/>
        <v>100.87542248883399</v>
      </c>
    </row>
    <row r="17" spans="2:8" s="22" customFormat="1" ht="15.75" customHeight="1">
      <c r="B17" s="167" t="s">
        <v>153</v>
      </c>
      <c r="C17" s="168"/>
      <c r="D17" s="169"/>
      <c r="E17" s="89" t="s">
        <v>155</v>
      </c>
      <c r="F17" s="93">
        <v>170</v>
      </c>
      <c r="G17" s="90">
        <f>G83</f>
        <v>169.65</v>
      </c>
      <c r="H17" s="93">
        <f t="shared" si="0"/>
        <v>99.794117647058826</v>
      </c>
    </row>
    <row r="18" spans="2:8" s="22" customFormat="1" ht="15.75" customHeight="1">
      <c r="B18" s="167" t="s">
        <v>156</v>
      </c>
      <c r="C18" s="168"/>
      <c r="D18" s="169"/>
      <c r="E18" s="89" t="s">
        <v>157</v>
      </c>
      <c r="F18" s="93">
        <v>2050</v>
      </c>
      <c r="G18" s="90">
        <f>G108</f>
        <v>2028.79</v>
      </c>
      <c r="H18" s="93">
        <f t="shared" si="0"/>
        <v>98.96536585365854</v>
      </c>
    </row>
    <row r="19" spans="2:8" s="22" customFormat="1" ht="15.75" customHeight="1">
      <c r="B19" s="167" t="s">
        <v>156</v>
      </c>
      <c r="C19" s="168"/>
      <c r="D19" s="169"/>
      <c r="E19" s="89" t="s">
        <v>158</v>
      </c>
      <c r="F19" s="93">
        <v>452</v>
      </c>
      <c r="G19" s="90">
        <f>G115</f>
        <v>451.32</v>
      </c>
      <c r="H19" s="93">
        <f t="shared" si="0"/>
        <v>99.849557522123888</v>
      </c>
    </row>
    <row r="20" spans="2:8">
      <c r="B20" s="114" t="s">
        <v>188</v>
      </c>
      <c r="C20" s="115"/>
      <c r="D20" s="116"/>
      <c r="E20" s="97" t="s">
        <v>189</v>
      </c>
      <c r="F20" s="91">
        <f>F21+F147+F151+F163+F172+F176</f>
        <v>17850</v>
      </c>
      <c r="G20" s="91">
        <f>G21+G147+G151+G163+G172+G176</f>
        <v>16155</v>
      </c>
      <c r="H20" s="93">
        <f t="shared" ref="H20:H23" si="2">G20/F20*100</f>
        <v>90.504201680672267</v>
      </c>
    </row>
    <row r="21" spans="2:8" ht="24.75" customHeight="1">
      <c r="B21" s="114" t="s">
        <v>190</v>
      </c>
      <c r="C21" s="115"/>
      <c r="D21" s="116"/>
      <c r="E21" s="77" t="s">
        <v>191</v>
      </c>
      <c r="F21" s="90">
        <f>F22</f>
        <v>17850</v>
      </c>
      <c r="G21" s="90">
        <f>G22</f>
        <v>16155</v>
      </c>
      <c r="H21" s="93">
        <f t="shared" si="2"/>
        <v>90.504201680672267</v>
      </c>
    </row>
    <row r="22" spans="2:8" ht="25.5" customHeight="1">
      <c r="B22" s="153" t="s">
        <v>132</v>
      </c>
      <c r="C22" s="154"/>
      <c r="D22" s="155"/>
      <c r="E22" s="69" t="s">
        <v>91</v>
      </c>
      <c r="F22" s="90">
        <f>F23</f>
        <v>17850</v>
      </c>
      <c r="G22" s="90">
        <f>G23</f>
        <v>16155</v>
      </c>
      <c r="H22" s="93">
        <f t="shared" si="2"/>
        <v>90.504201680672267</v>
      </c>
    </row>
    <row r="23" spans="2:8" ht="25.5">
      <c r="B23" s="147">
        <v>45</v>
      </c>
      <c r="C23" s="148"/>
      <c r="D23" s="149"/>
      <c r="E23" s="75" t="s">
        <v>180</v>
      </c>
      <c r="F23" s="90">
        <v>17850</v>
      </c>
      <c r="G23" s="90">
        <f>G24</f>
        <v>16155</v>
      </c>
      <c r="H23" s="93">
        <f t="shared" si="2"/>
        <v>90.504201680672267</v>
      </c>
    </row>
    <row r="24" spans="2:8">
      <c r="B24" s="73"/>
      <c r="C24" s="74">
        <v>4511</v>
      </c>
      <c r="D24" s="75"/>
      <c r="E24" s="75" t="s">
        <v>199</v>
      </c>
      <c r="F24" s="90"/>
      <c r="G24" s="90">
        <v>16155</v>
      </c>
      <c r="H24" s="93"/>
    </row>
    <row r="25" spans="2:8" s="30" customFormat="1" ht="30" customHeight="1">
      <c r="B25" s="114" t="s">
        <v>88</v>
      </c>
      <c r="C25" s="115"/>
      <c r="D25" s="116"/>
      <c r="E25" s="65" t="s">
        <v>213</v>
      </c>
      <c r="F25" s="91">
        <f>F26</f>
        <v>26345</v>
      </c>
      <c r="G25" s="91">
        <f>G26</f>
        <v>24575.019999999997</v>
      </c>
      <c r="H25" s="93">
        <f t="shared" si="0"/>
        <v>93.281533497817421</v>
      </c>
    </row>
    <row r="26" spans="2:8" s="30" customFormat="1" ht="30" customHeight="1">
      <c r="B26" s="114" t="s">
        <v>89</v>
      </c>
      <c r="C26" s="115"/>
      <c r="D26" s="116"/>
      <c r="E26" s="49" t="s">
        <v>212</v>
      </c>
      <c r="F26" s="90">
        <f>F27+F35+F37</f>
        <v>26345</v>
      </c>
      <c r="G26" s="90">
        <f>G27+G35+G37</f>
        <v>24575.019999999997</v>
      </c>
      <c r="H26" s="93">
        <f t="shared" si="0"/>
        <v>93.281533497817421</v>
      </c>
    </row>
    <row r="27" spans="2:8" s="30" customFormat="1" ht="30" customHeight="1">
      <c r="B27" s="160" t="s">
        <v>90</v>
      </c>
      <c r="C27" s="161"/>
      <c r="D27" s="162"/>
      <c r="E27" s="50" t="s">
        <v>91</v>
      </c>
      <c r="F27" s="90">
        <f>F28+F32</f>
        <v>12220</v>
      </c>
      <c r="G27" s="90">
        <f>G28+G32</f>
        <v>13376.21</v>
      </c>
      <c r="H27" s="93">
        <f t="shared" si="0"/>
        <v>109.461620294599</v>
      </c>
    </row>
    <row r="28" spans="2:8" s="30" customFormat="1">
      <c r="B28" s="147">
        <v>31</v>
      </c>
      <c r="C28" s="148"/>
      <c r="D28" s="149"/>
      <c r="E28" s="42" t="s">
        <v>4</v>
      </c>
      <c r="F28" s="90">
        <v>11770</v>
      </c>
      <c r="G28" s="90">
        <f>SUM(G29:G31)</f>
        <v>13067.98</v>
      </c>
      <c r="H28" s="93">
        <f t="shared" si="0"/>
        <v>111.02786745964315</v>
      </c>
    </row>
    <row r="29" spans="2:8" s="30" customFormat="1">
      <c r="B29" s="58"/>
      <c r="C29" s="55">
        <v>3111</v>
      </c>
      <c r="D29" s="56"/>
      <c r="E29" s="57" t="s">
        <v>15</v>
      </c>
      <c r="F29" s="90"/>
      <c r="G29" s="90">
        <v>10189.290000000001</v>
      </c>
      <c r="H29" s="93"/>
    </row>
    <row r="30" spans="2:8" s="30" customFormat="1">
      <c r="B30" s="58"/>
      <c r="C30" s="55">
        <v>3121</v>
      </c>
      <c r="D30" s="56"/>
      <c r="E30" s="57" t="s">
        <v>47</v>
      </c>
      <c r="F30" s="90"/>
      <c r="G30" s="90">
        <v>1197.46</v>
      </c>
      <c r="H30" s="93"/>
    </row>
    <row r="31" spans="2:8" s="30" customFormat="1">
      <c r="B31" s="58"/>
      <c r="C31" s="55">
        <v>3132</v>
      </c>
      <c r="D31" s="56"/>
      <c r="E31" s="57" t="s">
        <v>49</v>
      </c>
      <c r="F31" s="90"/>
      <c r="G31" s="90">
        <v>1681.23</v>
      </c>
      <c r="H31" s="93"/>
    </row>
    <row r="32" spans="2:8" s="30" customFormat="1">
      <c r="B32" s="147">
        <v>32</v>
      </c>
      <c r="C32" s="148"/>
      <c r="D32" s="149"/>
      <c r="E32" s="42" t="s">
        <v>10</v>
      </c>
      <c r="F32" s="90">
        <v>450</v>
      </c>
      <c r="G32" s="90">
        <f>G33+G34</f>
        <v>308.23</v>
      </c>
      <c r="H32" s="93">
        <f t="shared" si="0"/>
        <v>68.495555555555569</v>
      </c>
    </row>
    <row r="33" spans="2:8" s="30" customFormat="1">
      <c r="B33" s="105"/>
      <c r="C33" s="106">
        <v>3211</v>
      </c>
      <c r="D33" s="107"/>
      <c r="E33" s="75" t="s">
        <v>17</v>
      </c>
      <c r="F33" s="90"/>
      <c r="G33" s="90">
        <v>23.68</v>
      </c>
      <c r="H33" s="93"/>
    </row>
    <row r="34" spans="2:8" s="30" customFormat="1" ht="25.5">
      <c r="B34" s="58"/>
      <c r="C34" s="55">
        <v>3212</v>
      </c>
      <c r="D34" s="56"/>
      <c r="E34" s="57" t="s">
        <v>50</v>
      </c>
      <c r="F34" s="90"/>
      <c r="G34" s="90">
        <v>284.55</v>
      </c>
      <c r="H34" s="93"/>
    </row>
    <row r="35" spans="2:8" s="30" customFormat="1" ht="27.75" customHeight="1">
      <c r="B35" s="160" t="s">
        <v>159</v>
      </c>
      <c r="C35" s="161"/>
      <c r="D35" s="162"/>
      <c r="E35" s="69" t="s">
        <v>151</v>
      </c>
      <c r="F35" s="90">
        <f>F36</f>
        <v>3920</v>
      </c>
      <c r="G35" s="90">
        <f>G36</f>
        <v>0</v>
      </c>
      <c r="H35" s="93">
        <f>G35/F35*100</f>
        <v>0</v>
      </c>
    </row>
    <row r="36" spans="2:8" s="30" customFormat="1">
      <c r="B36" s="147">
        <v>31</v>
      </c>
      <c r="C36" s="148"/>
      <c r="D36" s="149"/>
      <c r="E36" s="75" t="s">
        <v>4</v>
      </c>
      <c r="F36" s="90">
        <v>3920</v>
      </c>
      <c r="G36" s="90">
        <v>0</v>
      </c>
      <c r="H36" s="93">
        <f t="shared" si="0"/>
        <v>0</v>
      </c>
    </row>
    <row r="37" spans="2:8" s="30" customFormat="1" ht="30" customHeight="1">
      <c r="B37" s="153" t="s">
        <v>92</v>
      </c>
      <c r="C37" s="154"/>
      <c r="D37" s="155"/>
      <c r="E37" s="69" t="s">
        <v>93</v>
      </c>
      <c r="F37" s="90">
        <f>F38+F42</f>
        <v>10205</v>
      </c>
      <c r="G37" s="90">
        <f>G38+G42</f>
        <v>11198.81</v>
      </c>
      <c r="H37" s="93">
        <f t="shared" si="0"/>
        <v>109.73846153846154</v>
      </c>
    </row>
    <row r="38" spans="2:8" s="30" customFormat="1">
      <c r="B38" s="51">
        <v>31</v>
      </c>
      <c r="C38" s="52"/>
      <c r="D38" s="53"/>
      <c r="E38" s="42" t="s">
        <v>4</v>
      </c>
      <c r="F38" s="90">
        <v>9855</v>
      </c>
      <c r="G38" s="90">
        <f>SUM(G39:G41)</f>
        <v>10940.82</v>
      </c>
      <c r="H38" s="93">
        <f t="shared" si="0"/>
        <v>111.0179604261796</v>
      </c>
    </row>
    <row r="39" spans="2:8" s="30" customFormat="1">
      <c r="B39" s="58"/>
      <c r="C39" s="55">
        <v>3111</v>
      </c>
      <c r="D39" s="56"/>
      <c r="E39" s="57" t="s">
        <v>15</v>
      </c>
      <c r="F39" s="90"/>
      <c r="G39" s="90">
        <v>8530.7099999999991</v>
      </c>
      <c r="H39" s="93"/>
    </row>
    <row r="40" spans="2:8" s="30" customFormat="1">
      <c r="B40" s="58"/>
      <c r="C40" s="55">
        <v>3121</v>
      </c>
      <c r="D40" s="56"/>
      <c r="E40" s="57" t="s">
        <v>47</v>
      </c>
      <c r="F40" s="90"/>
      <c r="G40" s="90">
        <v>1002.54</v>
      </c>
      <c r="H40" s="93"/>
    </row>
    <row r="41" spans="2:8" s="30" customFormat="1">
      <c r="B41" s="58"/>
      <c r="C41" s="55">
        <v>3132</v>
      </c>
      <c r="D41" s="56"/>
      <c r="E41" s="57" t="s">
        <v>49</v>
      </c>
      <c r="F41" s="90"/>
      <c r="G41" s="90">
        <v>1407.57</v>
      </c>
      <c r="H41" s="93"/>
    </row>
    <row r="42" spans="2:8" s="30" customFormat="1">
      <c r="B42" s="51">
        <v>32</v>
      </c>
      <c r="C42" s="52"/>
      <c r="D42" s="53"/>
      <c r="E42" s="42" t="s">
        <v>10</v>
      </c>
      <c r="F42" s="90">
        <v>350</v>
      </c>
      <c r="G42" s="90">
        <f>G43+G44</f>
        <v>257.99</v>
      </c>
      <c r="H42" s="93">
        <f t="shared" si="0"/>
        <v>73.71142857142857</v>
      </c>
    </row>
    <row r="43" spans="2:8" s="30" customFormat="1">
      <c r="B43" s="105"/>
      <c r="C43" s="106">
        <v>3211</v>
      </c>
      <c r="D43" s="107"/>
      <c r="E43" s="75" t="s">
        <v>17</v>
      </c>
      <c r="F43" s="90"/>
      <c r="G43" s="90">
        <v>19.82</v>
      </c>
      <c r="H43" s="93"/>
    </row>
    <row r="44" spans="2:8" s="30" customFormat="1" ht="25.5">
      <c r="B44" s="58"/>
      <c r="C44" s="55">
        <v>3212</v>
      </c>
      <c r="D44" s="56"/>
      <c r="E44" s="57" t="s">
        <v>50</v>
      </c>
      <c r="F44" s="90"/>
      <c r="G44" s="90">
        <v>238.17</v>
      </c>
      <c r="H44" s="93"/>
    </row>
    <row r="45" spans="2:8" s="30" customFormat="1">
      <c r="B45" s="114" t="s">
        <v>94</v>
      </c>
      <c r="C45" s="115"/>
      <c r="D45" s="116"/>
      <c r="E45" s="65" t="s">
        <v>95</v>
      </c>
      <c r="F45" s="90">
        <f>F46+F86</f>
        <v>855374</v>
      </c>
      <c r="G45" s="91">
        <f>G46+G86</f>
        <v>862819.2</v>
      </c>
      <c r="H45" s="93">
        <f t="shared" si="0"/>
        <v>100.87040288809339</v>
      </c>
    </row>
    <row r="46" spans="2:8" s="30" customFormat="1" ht="30" customHeight="1">
      <c r="B46" s="114" t="s">
        <v>96</v>
      </c>
      <c r="C46" s="115"/>
      <c r="D46" s="116"/>
      <c r="E46" s="85" t="s">
        <v>124</v>
      </c>
      <c r="F46" s="90">
        <f>F47+F53+F71+F83</f>
        <v>848034</v>
      </c>
      <c r="G46" s="90">
        <f>G47+G53+G71+G83</f>
        <v>855479.32</v>
      </c>
      <c r="H46" s="93">
        <f t="shared" si="0"/>
        <v>100.87795064820513</v>
      </c>
    </row>
    <row r="47" spans="2:8" s="30" customFormat="1" ht="30" customHeight="1">
      <c r="B47" s="160" t="s">
        <v>90</v>
      </c>
      <c r="C47" s="161"/>
      <c r="D47" s="162"/>
      <c r="E47" s="69" t="s">
        <v>91</v>
      </c>
      <c r="F47" s="90">
        <f>F48</f>
        <v>14821</v>
      </c>
      <c r="G47" s="90">
        <f>G48</f>
        <v>14698.18</v>
      </c>
      <c r="H47" s="93">
        <f t="shared" si="0"/>
        <v>99.17131097766682</v>
      </c>
    </row>
    <row r="48" spans="2:8" s="30" customFormat="1">
      <c r="B48" s="147">
        <v>32</v>
      </c>
      <c r="C48" s="148"/>
      <c r="D48" s="149"/>
      <c r="E48" s="75" t="s">
        <v>10</v>
      </c>
      <c r="F48" s="90">
        <v>14821</v>
      </c>
      <c r="G48" s="90">
        <f>SUM(G49:G52)</f>
        <v>14698.18</v>
      </c>
      <c r="H48" s="93">
        <f t="shared" si="0"/>
        <v>99.17131097766682</v>
      </c>
    </row>
    <row r="49" spans="2:8" s="30" customFormat="1">
      <c r="B49" s="105"/>
      <c r="C49" s="106">
        <v>3211</v>
      </c>
      <c r="D49" s="107"/>
      <c r="E49" s="75" t="s">
        <v>17</v>
      </c>
      <c r="F49" s="90"/>
      <c r="G49" s="90">
        <v>70.849999999999994</v>
      </c>
      <c r="H49" s="93"/>
    </row>
    <row r="50" spans="2:8" s="30" customFormat="1">
      <c r="B50" s="86"/>
      <c r="C50" s="106">
        <v>3231</v>
      </c>
      <c r="D50" s="88"/>
      <c r="E50" s="75" t="s">
        <v>203</v>
      </c>
      <c r="F50" s="90"/>
      <c r="G50" s="90">
        <v>14607.13</v>
      </c>
      <c r="H50" s="93"/>
    </row>
    <row r="51" spans="2:8" s="30" customFormat="1">
      <c r="B51" s="86"/>
      <c r="C51" s="106">
        <v>3234</v>
      </c>
      <c r="D51" s="88"/>
      <c r="E51" s="75" t="s">
        <v>59</v>
      </c>
      <c r="F51" s="90"/>
      <c r="G51" s="90">
        <v>18.54</v>
      </c>
      <c r="H51" s="93"/>
    </row>
    <row r="52" spans="2:8" s="30" customFormat="1">
      <c r="B52" s="86"/>
      <c r="C52" s="106">
        <v>3238</v>
      </c>
      <c r="D52" s="88"/>
      <c r="E52" s="75" t="s">
        <v>62</v>
      </c>
      <c r="F52" s="90"/>
      <c r="G52" s="90">
        <v>1.66</v>
      </c>
      <c r="H52" s="93"/>
    </row>
    <row r="53" spans="2:8" s="30" customFormat="1" ht="26.25" customHeight="1">
      <c r="B53" s="141" t="s">
        <v>125</v>
      </c>
      <c r="C53" s="142"/>
      <c r="D53" s="143"/>
      <c r="E53" s="69" t="s">
        <v>97</v>
      </c>
      <c r="F53" s="90">
        <f>F54+F69</f>
        <v>68000</v>
      </c>
      <c r="G53" s="90">
        <f>G54+G69</f>
        <v>67999.999999999985</v>
      </c>
      <c r="H53" s="93">
        <f t="shared" si="0"/>
        <v>99.999999999999972</v>
      </c>
    </row>
    <row r="54" spans="2:8" s="30" customFormat="1">
      <c r="B54" s="147">
        <v>32</v>
      </c>
      <c r="C54" s="148"/>
      <c r="D54" s="149"/>
      <c r="E54" s="42" t="s">
        <v>10</v>
      </c>
      <c r="F54" s="90">
        <v>67500</v>
      </c>
      <c r="G54" s="90">
        <f>SUM(G55:G68)</f>
        <v>67470.499999999985</v>
      </c>
      <c r="H54" s="93">
        <f t="shared" si="0"/>
        <v>99.956296296296273</v>
      </c>
    </row>
    <row r="55" spans="2:8" ht="27.75" customHeight="1">
      <c r="B55" s="76"/>
      <c r="C55" s="67">
        <v>3211</v>
      </c>
      <c r="D55" s="68"/>
      <c r="E55" s="75" t="s">
        <v>17</v>
      </c>
      <c r="F55" s="90"/>
      <c r="G55" s="90">
        <v>832.7</v>
      </c>
      <c r="H55" s="93"/>
    </row>
    <row r="56" spans="2:8">
      <c r="B56" s="73"/>
      <c r="C56" s="106">
        <v>3214</v>
      </c>
      <c r="D56" s="75"/>
      <c r="E56" s="75" t="s">
        <v>51</v>
      </c>
      <c r="F56" s="90"/>
      <c r="G56" s="90">
        <v>57.45</v>
      </c>
      <c r="H56" s="93"/>
    </row>
    <row r="57" spans="2:8">
      <c r="B57" s="76"/>
      <c r="C57" s="67">
        <v>3221</v>
      </c>
      <c r="D57" s="68"/>
      <c r="E57" s="75" t="s">
        <v>53</v>
      </c>
      <c r="F57" s="90"/>
      <c r="G57" s="90">
        <v>3582.66</v>
      </c>
      <c r="H57" s="93"/>
    </row>
    <row r="58" spans="2:8">
      <c r="B58" s="76"/>
      <c r="C58" s="67">
        <v>3223</v>
      </c>
      <c r="D58" s="68"/>
      <c r="E58" s="75" t="s">
        <v>55</v>
      </c>
      <c r="F58" s="90"/>
      <c r="G58" s="90">
        <v>6364.84</v>
      </c>
      <c r="H58" s="93"/>
    </row>
    <row r="59" spans="2:8" ht="25.5">
      <c r="B59" s="76"/>
      <c r="C59" s="67">
        <v>3224</v>
      </c>
      <c r="D59" s="68"/>
      <c r="E59" s="75" t="s">
        <v>130</v>
      </c>
      <c r="F59" s="90"/>
      <c r="G59" s="90">
        <v>235.16</v>
      </c>
      <c r="H59" s="93"/>
    </row>
    <row r="60" spans="2:8">
      <c r="B60" s="76"/>
      <c r="C60" s="67">
        <v>3231</v>
      </c>
      <c r="D60" s="68"/>
      <c r="E60" s="75" t="s">
        <v>204</v>
      </c>
      <c r="F60" s="90"/>
      <c r="G60" s="90">
        <v>47924.02</v>
      </c>
      <c r="H60" s="93"/>
    </row>
    <row r="61" spans="2:8">
      <c r="B61" s="76"/>
      <c r="C61" s="67">
        <v>3232</v>
      </c>
      <c r="D61" s="68"/>
      <c r="E61" s="75" t="s">
        <v>58</v>
      </c>
      <c r="F61" s="90"/>
      <c r="G61" s="90">
        <v>702.5</v>
      </c>
      <c r="H61" s="93"/>
    </row>
    <row r="62" spans="2:8">
      <c r="B62" s="76"/>
      <c r="C62" s="67">
        <v>3234</v>
      </c>
      <c r="D62" s="68"/>
      <c r="E62" s="75" t="s">
        <v>59</v>
      </c>
      <c r="F62" s="90"/>
      <c r="G62" s="90">
        <v>1144.23</v>
      </c>
      <c r="H62" s="93"/>
    </row>
    <row r="63" spans="2:8">
      <c r="B63" s="76"/>
      <c r="C63" s="67">
        <v>3237</v>
      </c>
      <c r="D63" s="68"/>
      <c r="E63" s="75" t="s">
        <v>61</v>
      </c>
      <c r="F63" s="90"/>
      <c r="G63" s="90">
        <v>1689.92</v>
      </c>
      <c r="H63" s="93"/>
    </row>
    <row r="64" spans="2:8">
      <c r="B64" s="76"/>
      <c r="C64" s="67">
        <v>3238</v>
      </c>
      <c r="D64" s="68"/>
      <c r="E64" s="75" t="s">
        <v>62</v>
      </c>
      <c r="F64" s="90"/>
      <c r="G64" s="90">
        <v>3796.84</v>
      </c>
      <c r="H64" s="93"/>
    </row>
    <row r="65" spans="2:8">
      <c r="B65" s="86"/>
      <c r="C65" s="87">
        <v>3239</v>
      </c>
      <c r="D65" s="88"/>
      <c r="E65" s="75" t="s">
        <v>63</v>
      </c>
      <c r="F65" s="90"/>
      <c r="G65" s="90">
        <v>910</v>
      </c>
      <c r="H65" s="93"/>
    </row>
    <row r="66" spans="2:8">
      <c r="B66" s="76"/>
      <c r="C66" s="67">
        <v>3294</v>
      </c>
      <c r="D66" s="68"/>
      <c r="E66" s="75" t="s">
        <v>66</v>
      </c>
      <c r="F66" s="90"/>
      <c r="G66" s="90">
        <v>70</v>
      </c>
      <c r="H66" s="93"/>
    </row>
    <row r="67" spans="2:8">
      <c r="B67" s="105"/>
      <c r="C67" s="106">
        <v>3295</v>
      </c>
      <c r="D67" s="107"/>
      <c r="E67" s="75" t="s">
        <v>67</v>
      </c>
      <c r="F67" s="90"/>
      <c r="G67" s="90">
        <v>33.18</v>
      </c>
      <c r="H67" s="93"/>
    </row>
    <row r="68" spans="2:8">
      <c r="B68" s="86"/>
      <c r="C68" s="87">
        <v>3299</v>
      </c>
      <c r="D68" s="88"/>
      <c r="E68" s="75" t="s">
        <v>161</v>
      </c>
      <c r="F68" s="90"/>
      <c r="G68" s="90">
        <v>127</v>
      </c>
      <c r="H68" s="93"/>
    </row>
    <row r="69" spans="2:8">
      <c r="B69" s="51">
        <v>34</v>
      </c>
      <c r="C69" s="52"/>
      <c r="D69" s="53"/>
      <c r="E69" s="42" t="s">
        <v>70</v>
      </c>
      <c r="F69" s="90">
        <v>500</v>
      </c>
      <c r="G69" s="90">
        <f>G70</f>
        <v>529.5</v>
      </c>
      <c r="H69" s="93">
        <f t="shared" si="0"/>
        <v>105.89999999999999</v>
      </c>
    </row>
    <row r="70" spans="2:8">
      <c r="B70" s="76"/>
      <c r="C70" s="67">
        <v>3431</v>
      </c>
      <c r="D70" s="68"/>
      <c r="E70" s="75" t="s">
        <v>71</v>
      </c>
      <c r="F70" s="90"/>
      <c r="G70" s="90">
        <v>529.5</v>
      </c>
      <c r="H70" s="93"/>
    </row>
    <row r="71" spans="2:8" ht="27.75" customHeight="1">
      <c r="B71" s="141" t="s">
        <v>98</v>
      </c>
      <c r="C71" s="142"/>
      <c r="D71" s="143"/>
      <c r="E71" s="50" t="s">
        <v>154</v>
      </c>
      <c r="F71" s="90">
        <f>F72+F78</f>
        <v>765043</v>
      </c>
      <c r="G71" s="90">
        <f>G72+G78</f>
        <v>772611.49</v>
      </c>
      <c r="H71" s="93">
        <f t="shared" si="0"/>
        <v>100.9892894909175</v>
      </c>
    </row>
    <row r="72" spans="2:8">
      <c r="B72" s="147">
        <v>31</v>
      </c>
      <c r="C72" s="148"/>
      <c r="D72" s="149"/>
      <c r="E72" s="42" t="s">
        <v>99</v>
      </c>
      <c r="F72" s="90">
        <v>743392</v>
      </c>
      <c r="G72" s="90">
        <f>SUM(G73:G77)</f>
        <v>750835.62</v>
      </c>
      <c r="H72" s="93">
        <f t="shared" si="0"/>
        <v>101.00130482975334</v>
      </c>
    </row>
    <row r="73" spans="2:8" ht="27" customHeight="1">
      <c r="B73" s="73"/>
      <c r="C73" s="74">
        <v>3111</v>
      </c>
      <c r="D73" s="75"/>
      <c r="E73" s="75" t="s">
        <v>15</v>
      </c>
      <c r="F73" s="90"/>
      <c r="G73" s="90">
        <v>568001.71</v>
      </c>
      <c r="H73" s="93"/>
    </row>
    <row r="74" spans="2:8" ht="27" customHeight="1">
      <c r="B74" s="73"/>
      <c r="C74" s="74">
        <v>3113</v>
      </c>
      <c r="D74" s="75"/>
      <c r="E74" s="75" t="s">
        <v>142</v>
      </c>
      <c r="F74" s="90"/>
      <c r="G74" s="90">
        <v>10598.55</v>
      </c>
      <c r="H74" s="93"/>
    </row>
    <row r="75" spans="2:8">
      <c r="B75" s="73"/>
      <c r="C75" s="74">
        <v>3114</v>
      </c>
      <c r="D75" s="75"/>
      <c r="E75" s="75" t="s">
        <v>133</v>
      </c>
      <c r="F75" s="90"/>
      <c r="G75" s="90">
        <v>49919.11</v>
      </c>
      <c r="H75" s="93"/>
    </row>
    <row r="76" spans="2:8">
      <c r="B76" s="73"/>
      <c r="C76" s="74">
        <v>3121</v>
      </c>
      <c r="D76" s="75"/>
      <c r="E76" s="75" t="s">
        <v>47</v>
      </c>
      <c r="F76" s="90"/>
      <c r="G76" s="90">
        <v>22083.35</v>
      </c>
      <c r="H76" s="93"/>
    </row>
    <row r="77" spans="2:8">
      <c r="B77" s="73"/>
      <c r="C77" s="74">
        <v>3132</v>
      </c>
      <c r="D77" s="75"/>
      <c r="E77" s="75" t="s">
        <v>49</v>
      </c>
      <c r="F77" s="90"/>
      <c r="G77" s="90">
        <v>100232.9</v>
      </c>
      <c r="H77" s="93"/>
    </row>
    <row r="78" spans="2:8">
      <c r="B78" s="147">
        <v>32</v>
      </c>
      <c r="C78" s="148"/>
      <c r="D78" s="149"/>
      <c r="E78" s="75" t="s">
        <v>10</v>
      </c>
      <c r="F78" s="90">
        <v>21651</v>
      </c>
      <c r="G78" s="90">
        <f>SUM(G79:G82)</f>
        <v>21775.870000000003</v>
      </c>
      <c r="H78" s="93">
        <f t="shared" ref="H78:H137" si="3">G78/F78*100</f>
        <v>100.57674010438318</v>
      </c>
    </row>
    <row r="79" spans="2:8" ht="25.5">
      <c r="B79" s="73"/>
      <c r="C79" s="74">
        <v>3212</v>
      </c>
      <c r="D79" s="75"/>
      <c r="E79" s="75" t="s">
        <v>50</v>
      </c>
      <c r="F79" s="90"/>
      <c r="G79" s="90">
        <v>11609.87</v>
      </c>
      <c r="H79" s="93"/>
    </row>
    <row r="80" spans="2:8">
      <c r="B80" s="73"/>
      <c r="C80" s="74">
        <v>3214</v>
      </c>
      <c r="D80" s="75"/>
      <c r="E80" s="75" t="s">
        <v>51</v>
      </c>
      <c r="F80" s="90"/>
      <c r="G80" s="90">
        <v>7350</v>
      </c>
      <c r="H80" s="93"/>
    </row>
    <row r="81" spans="2:8">
      <c r="B81" s="73"/>
      <c r="C81" s="74">
        <v>3221</v>
      </c>
      <c r="D81" s="75"/>
      <c r="E81" s="75" t="s">
        <v>53</v>
      </c>
      <c r="F81" s="90"/>
      <c r="G81" s="90">
        <v>320</v>
      </c>
      <c r="H81" s="93"/>
    </row>
    <row r="82" spans="2:8">
      <c r="B82" s="73"/>
      <c r="C82" s="74">
        <v>3295</v>
      </c>
      <c r="D82" s="75"/>
      <c r="E82" s="75" t="s">
        <v>67</v>
      </c>
      <c r="F82" s="90"/>
      <c r="G82" s="90">
        <v>2496</v>
      </c>
      <c r="H82" s="93"/>
    </row>
    <row r="83" spans="2:8" ht="25.5" customHeight="1">
      <c r="B83" s="153" t="s">
        <v>135</v>
      </c>
      <c r="C83" s="154"/>
      <c r="D83" s="155"/>
      <c r="E83" s="69" t="s">
        <v>155</v>
      </c>
      <c r="F83" s="90">
        <f>F84</f>
        <v>170</v>
      </c>
      <c r="G83" s="90">
        <f>G84</f>
        <v>169.65</v>
      </c>
      <c r="H83" s="93">
        <f t="shared" si="3"/>
        <v>99.794117647058826</v>
      </c>
    </row>
    <row r="84" spans="2:8">
      <c r="B84" s="147">
        <v>32</v>
      </c>
      <c r="C84" s="148"/>
      <c r="D84" s="149"/>
      <c r="E84" s="75" t="s">
        <v>10</v>
      </c>
      <c r="F84" s="90">
        <v>170</v>
      </c>
      <c r="G84" s="90">
        <f>SUM(G85:G85)</f>
        <v>169.65</v>
      </c>
      <c r="H84" s="93">
        <f t="shared" si="3"/>
        <v>99.794117647058826</v>
      </c>
    </row>
    <row r="85" spans="2:8">
      <c r="B85" s="73"/>
      <c r="C85" s="74">
        <v>3221</v>
      </c>
      <c r="D85" s="75"/>
      <c r="E85" s="75" t="s">
        <v>53</v>
      </c>
      <c r="F85" s="90"/>
      <c r="G85" s="90">
        <v>169.65</v>
      </c>
      <c r="H85" s="93"/>
    </row>
    <row r="86" spans="2:8">
      <c r="B86" s="150" t="s">
        <v>100</v>
      </c>
      <c r="C86" s="151"/>
      <c r="D86" s="152"/>
      <c r="E86" s="79" t="s">
        <v>214</v>
      </c>
      <c r="F86" s="90">
        <f>F87</f>
        <v>7340</v>
      </c>
      <c r="G86" s="90">
        <f>G87</f>
        <v>7339.88</v>
      </c>
      <c r="H86" s="93">
        <f t="shared" si="3"/>
        <v>99.998365122615809</v>
      </c>
    </row>
    <row r="87" spans="2:8" ht="34.5" customHeight="1">
      <c r="B87" s="153" t="s">
        <v>101</v>
      </c>
      <c r="C87" s="154"/>
      <c r="D87" s="155"/>
      <c r="E87" s="69" t="s">
        <v>97</v>
      </c>
      <c r="F87" s="90">
        <f>F88</f>
        <v>7340</v>
      </c>
      <c r="G87" s="90">
        <f>G88</f>
        <v>7339.88</v>
      </c>
      <c r="H87" s="93">
        <f t="shared" si="3"/>
        <v>99.998365122615809</v>
      </c>
    </row>
    <row r="88" spans="2:8" ht="15" customHeight="1">
      <c r="B88" s="147">
        <v>32</v>
      </c>
      <c r="C88" s="148"/>
      <c r="D88" s="149"/>
      <c r="E88" s="42" t="s">
        <v>10</v>
      </c>
      <c r="F88" s="90">
        <v>7340</v>
      </c>
      <c r="G88" s="90">
        <f>SUM(G89:G89)</f>
        <v>7339.88</v>
      </c>
      <c r="H88" s="93">
        <f t="shared" si="3"/>
        <v>99.998365122615809</v>
      </c>
    </row>
    <row r="89" spans="2:8">
      <c r="B89" s="73"/>
      <c r="C89" s="74">
        <v>3232</v>
      </c>
      <c r="D89" s="75"/>
      <c r="E89" s="75" t="s">
        <v>58</v>
      </c>
      <c r="F89" s="64"/>
      <c r="G89" s="90">
        <v>7339.88</v>
      </c>
      <c r="H89" s="93"/>
    </row>
    <row r="90" spans="2:8" ht="25.5">
      <c r="B90" s="114" t="s">
        <v>127</v>
      </c>
      <c r="C90" s="115"/>
      <c r="D90" s="116"/>
      <c r="E90" s="65" t="s">
        <v>128</v>
      </c>
      <c r="F90" s="91">
        <f>F91+F95+F99+F103+F107+F122+F131+F135</f>
        <v>22323</v>
      </c>
      <c r="G90" s="91">
        <f>G91+G95+G99+G103+G107+G122+G131+G135</f>
        <v>21428.959999999999</v>
      </c>
      <c r="H90" s="93">
        <f t="shared" si="3"/>
        <v>95.994982753214174</v>
      </c>
    </row>
    <row r="91" spans="2:8" ht="25.5">
      <c r="B91" s="114" t="s">
        <v>102</v>
      </c>
      <c r="C91" s="115"/>
      <c r="D91" s="116"/>
      <c r="E91" s="77" t="s">
        <v>160</v>
      </c>
      <c r="F91" s="90">
        <f>F92</f>
        <v>3125</v>
      </c>
      <c r="G91" s="90">
        <f>G92</f>
        <v>3124.51</v>
      </c>
      <c r="H91" s="93">
        <f t="shared" si="3"/>
        <v>99.984320000000011</v>
      </c>
    </row>
    <row r="92" spans="2:8" ht="25.5" customHeight="1">
      <c r="B92" s="153" t="s">
        <v>132</v>
      </c>
      <c r="C92" s="154"/>
      <c r="D92" s="155"/>
      <c r="E92" s="69" t="s">
        <v>91</v>
      </c>
      <c r="F92" s="90">
        <f>F93</f>
        <v>3125</v>
      </c>
      <c r="G92" s="90">
        <f>G93</f>
        <v>3124.51</v>
      </c>
      <c r="H92" s="93">
        <f t="shared" si="3"/>
        <v>99.984320000000011</v>
      </c>
    </row>
    <row r="93" spans="2:8" ht="15" customHeight="1">
      <c r="B93" s="105">
        <v>37</v>
      </c>
      <c r="C93" s="106"/>
      <c r="D93" s="107"/>
      <c r="E93" s="42" t="s">
        <v>103</v>
      </c>
      <c r="F93" s="90">
        <v>3125</v>
      </c>
      <c r="G93" s="90">
        <f>G94</f>
        <v>3124.51</v>
      </c>
      <c r="H93" s="93">
        <f t="shared" si="3"/>
        <v>99.984320000000011</v>
      </c>
    </row>
    <row r="94" spans="2:8">
      <c r="B94" s="73"/>
      <c r="C94" s="74">
        <v>3722</v>
      </c>
      <c r="D94" s="75"/>
      <c r="E94" s="75" t="s">
        <v>129</v>
      </c>
      <c r="F94" s="90"/>
      <c r="G94" s="90">
        <v>3124.51</v>
      </c>
      <c r="H94" s="93"/>
    </row>
    <row r="95" spans="2:8">
      <c r="B95" s="114" t="s">
        <v>183</v>
      </c>
      <c r="C95" s="115"/>
      <c r="D95" s="116"/>
      <c r="E95" s="77" t="s">
        <v>184</v>
      </c>
      <c r="F95" s="90">
        <f>F96</f>
        <v>53</v>
      </c>
      <c r="G95" s="90">
        <f>G96</f>
        <v>52.9</v>
      </c>
      <c r="H95" s="93">
        <f t="shared" ref="H95:H97" si="4">G95/F95*100</f>
        <v>99.811320754716988</v>
      </c>
    </row>
    <row r="96" spans="2:8" ht="25.5" customHeight="1">
      <c r="B96" s="153" t="s">
        <v>132</v>
      </c>
      <c r="C96" s="154"/>
      <c r="D96" s="155"/>
      <c r="E96" s="69" t="s">
        <v>91</v>
      </c>
      <c r="F96" s="90">
        <f>F97</f>
        <v>53</v>
      </c>
      <c r="G96" s="90">
        <f>G97</f>
        <v>52.9</v>
      </c>
      <c r="H96" s="93">
        <f t="shared" si="4"/>
        <v>99.811320754716988</v>
      </c>
    </row>
    <row r="97" spans="2:8" ht="15" customHeight="1">
      <c r="B97" s="105">
        <v>32</v>
      </c>
      <c r="C97" s="106"/>
      <c r="D97" s="107"/>
      <c r="E97" s="75" t="s">
        <v>10</v>
      </c>
      <c r="F97" s="90">
        <v>53</v>
      </c>
      <c r="G97" s="90">
        <f>G98</f>
        <v>52.9</v>
      </c>
      <c r="H97" s="93">
        <f t="shared" si="4"/>
        <v>99.811320754716988</v>
      </c>
    </row>
    <row r="98" spans="2:8">
      <c r="B98" s="73"/>
      <c r="C98" s="74">
        <v>3211</v>
      </c>
      <c r="D98" s="75"/>
      <c r="E98" s="75" t="s">
        <v>17</v>
      </c>
      <c r="F98" s="90"/>
      <c r="G98" s="90">
        <v>52.9</v>
      </c>
      <c r="H98" s="93"/>
    </row>
    <row r="99" spans="2:8">
      <c r="B99" s="114" t="s">
        <v>185</v>
      </c>
      <c r="C99" s="115"/>
      <c r="D99" s="116"/>
      <c r="E99" s="77" t="s">
        <v>186</v>
      </c>
      <c r="F99" s="90">
        <f>F100</f>
        <v>978</v>
      </c>
      <c r="G99" s="90">
        <f>G100</f>
        <v>977.17</v>
      </c>
      <c r="H99" s="93">
        <f t="shared" ref="H99:H101" si="5">G99/F99*100</f>
        <v>99.915132924335367</v>
      </c>
    </row>
    <row r="100" spans="2:8" ht="25.5" customHeight="1">
      <c r="B100" s="153" t="s">
        <v>132</v>
      </c>
      <c r="C100" s="154"/>
      <c r="D100" s="155"/>
      <c r="E100" s="69" t="s">
        <v>91</v>
      </c>
      <c r="F100" s="90">
        <f>F101</f>
        <v>978</v>
      </c>
      <c r="G100" s="90">
        <f>G101</f>
        <v>977.17</v>
      </c>
      <c r="H100" s="93">
        <f t="shared" si="5"/>
        <v>99.915132924335367</v>
      </c>
    </row>
    <row r="101" spans="2:8" ht="15" customHeight="1">
      <c r="B101" s="105">
        <v>32</v>
      </c>
      <c r="C101" s="74"/>
      <c r="D101" s="75"/>
      <c r="E101" s="75" t="s">
        <v>10</v>
      </c>
      <c r="F101" s="90">
        <v>978</v>
      </c>
      <c r="G101" s="90">
        <f>G102</f>
        <v>977.17</v>
      </c>
      <c r="H101" s="93">
        <f t="shared" si="5"/>
        <v>99.915132924335367</v>
      </c>
    </row>
    <row r="102" spans="2:8">
      <c r="B102" s="73"/>
      <c r="C102" s="74">
        <v>3235</v>
      </c>
      <c r="D102" s="75"/>
      <c r="E102" s="75" t="s">
        <v>64</v>
      </c>
      <c r="F102" s="90"/>
      <c r="G102" s="90">
        <v>977.17</v>
      </c>
      <c r="H102" s="93"/>
    </row>
    <row r="103" spans="2:8" ht="15" customHeight="1">
      <c r="B103" s="144" t="s">
        <v>104</v>
      </c>
      <c r="C103" s="145"/>
      <c r="D103" s="146"/>
      <c r="E103" s="77" t="s">
        <v>105</v>
      </c>
      <c r="F103" s="90">
        <f t="shared" ref="F103:G105" si="6">F104</f>
        <v>5500</v>
      </c>
      <c r="G103" s="90">
        <f t="shared" si="6"/>
        <v>5476.12</v>
      </c>
      <c r="H103" s="93">
        <f t="shared" si="3"/>
        <v>99.565818181818173</v>
      </c>
    </row>
    <row r="104" spans="2:8" ht="30.75" customHeight="1">
      <c r="B104" s="141" t="s">
        <v>98</v>
      </c>
      <c r="C104" s="142"/>
      <c r="D104" s="143"/>
      <c r="E104" s="69" t="s">
        <v>154</v>
      </c>
      <c r="F104" s="90">
        <f t="shared" si="6"/>
        <v>5500</v>
      </c>
      <c r="G104" s="90">
        <f t="shared" si="6"/>
        <v>5476.12</v>
      </c>
      <c r="H104" s="93">
        <f t="shared" si="3"/>
        <v>99.565818181818173</v>
      </c>
    </row>
    <row r="105" spans="2:8" ht="15" customHeight="1">
      <c r="B105" s="105">
        <v>42</v>
      </c>
      <c r="C105" s="54"/>
      <c r="D105" s="69"/>
      <c r="E105" s="75" t="s">
        <v>77</v>
      </c>
      <c r="F105" s="90">
        <v>5500</v>
      </c>
      <c r="G105" s="90">
        <f t="shared" si="6"/>
        <v>5476.12</v>
      </c>
      <c r="H105" s="93">
        <f t="shared" si="3"/>
        <v>99.565818181818173</v>
      </c>
    </row>
    <row r="106" spans="2:8">
      <c r="B106" s="101"/>
      <c r="C106" s="74">
        <v>4241</v>
      </c>
      <c r="D106" s="69"/>
      <c r="E106" s="75" t="s">
        <v>79</v>
      </c>
      <c r="F106" s="90"/>
      <c r="G106" s="90">
        <v>5476.12</v>
      </c>
      <c r="H106" s="93"/>
    </row>
    <row r="107" spans="2:8">
      <c r="B107" s="144" t="s">
        <v>108</v>
      </c>
      <c r="C107" s="145"/>
      <c r="D107" s="146"/>
      <c r="E107" s="77" t="s">
        <v>208</v>
      </c>
      <c r="F107" s="90">
        <f>F108+F115</f>
        <v>2502</v>
      </c>
      <c r="G107" s="90">
        <f>G108+G115</f>
        <v>2480.11</v>
      </c>
      <c r="H107" s="93">
        <f t="shared" si="3"/>
        <v>99.125099920063946</v>
      </c>
    </row>
    <row r="108" spans="2:8" ht="27" customHeight="1">
      <c r="B108" s="141" t="s">
        <v>109</v>
      </c>
      <c r="C108" s="142"/>
      <c r="D108" s="143"/>
      <c r="E108" s="69" t="s">
        <v>157</v>
      </c>
      <c r="F108" s="90">
        <f>F109+F112</f>
        <v>2050</v>
      </c>
      <c r="G108" s="90">
        <f>G109+G112</f>
        <v>2028.79</v>
      </c>
      <c r="H108" s="93">
        <f t="shared" si="3"/>
        <v>98.96536585365854</v>
      </c>
    </row>
    <row r="109" spans="2:8" ht="15" customHeight="1">
      <c r="B109" s="78">
        <v>32</v>
      </c>
      <c r="C109" s="52"/>
      <c r="D109" s="53"/>
      <c r="E109" s="42" t="s">
        <v>10</v>
      </c>
      <c r="F109" s="90">
        <v>1350</v>
      </c>
      <c r="G109" s="90">
        <f>G110+G111</f>
        <v>1617.54</v>
      </c>
      <c r="H109" s="93">
        <f t="shared" si="3"/>
        <v>119.81777777777778</v>
      </c>
    </row>
    <row r="110" spans="2:8" ht="18.75" customHeight="1">
      <c r="B110" s="66"/>
      <c r="C110" s="67">
        <v>3221</v>
      </c>
      <c r="D110" s="68"/>
      <c r="E110" s="75" t="s">
        <v>53</v>
      </c>
      <c r="F110" s="90"/>
      <c r="G110" s="90">
        <v>1417.54</v>
      </c>
      <c r="H110" s="93"/>
    </row>
    <row r="111" spans="2:8" ht="16.5" customHeight="1">
      <c r="B111" s="66"/>
      <c r="C111" s="87">
        <v>3232</v>
      </c>
      <c r="D111" s="88"/>
      <c r="E111" s="75" t="s">
        <v>58</v>
      </c>
      <c r="F111" s="90"/>
      <c r="G111" s="90">
        <v>200</v>
      </c>
      <c r="H111" s="93"/>
    </row>
    <row r="112" spans="2:8" ht="15.75" customHeight="1">
      <c r="B112" s="78">
        <v>42</v>
      </c>
      <c r="C112" s="87"/>
      <c r="D112" s="88"/>
      <c r="E112" s="75" t="s">
        <v>77</v>
      </c>
      <c r="F112" s="90">
        <v>700</v>
      </c>
      <c r="G112" s="90">
        <f>G113+G114</f>
        <v>411.25</v>
      </c>
      <c r="H112" s="93">
        <f t="shared" si="3"/>
        <v>58.75</v>
      </c>
    </row>
    <row r="113" spans="2:8" ht="18" customHeight="1">
      <c r="B113" s="66"/>
      <c r="C113" s="87">
        <v>4221</v>
      </c>
      <c r="D113" s="88"/>
      <c r="E113" s="75" t="s">
        <v>196</v>
      </c>
      <c r="F113" s="90"/>
      <c r="G113" s="90">
        <v>140</v>
      </c>
      <c r="H113" s="93"/>
    </row>
    <row r="114" spans="2:8" ht="18" customHeight="1">
      <c r="B114" s="66"/>
      <c r="C114" s="106">
        <v>4226</v>
      </c>
      <c r="D114" s="107"/>
      <c r="E114" s="75" t="s">
        <v>197</v>
      </c>
      <c r="F114" s="90"/>
      <c r="G114" s="90">
        <v>271.25</v>
      </c>
      <c r="H114" s="93"/>
    </row>
    <row r="115" spans="2:8" ht="25.5" customHeight="1">
      <c r="B115" s="141" t="s">
        <v>136</v>
      </c>
      <c r="C115" s="142"/>
      <c r="D115" s="143"/>
      <c r="E115" s="69" t="s">
        <v>200</v>
      </c>
      <c r="F115" s="90">
        <f>F116+F120</f>
        <v>452</v>
      </c>
      <c r="G115" s="90">
        <f>G116+G120</f>
        <v>451.32</v>
      </c>
      <c r="H115" s="93">
        <f t="shared" si="3"/>
        <v>99.849557522123888</v>
      </c>
    </row>
    <row r="116" spans="2:8">
      <c r="B116" s="78">
        <v>32</v>
      </c>
      <c r="C116" s="74"/>
      <c r="D116" s="75"/>
      <c r="E116" s="75" t="s">
        <v>10</v>
      </c>
      <c r="F116" s="90">
        <v>135</v>
      </c>
      <c r="G116" s="90">
        <f>SUM(G117:G119)</f>
        <v>134.44</v>
      </c>
      <c r="H116" s="93">
        <f t="shared" si="3"/>
        <v>99.585185185185182</v>
      </c>
    </row>
    <row r="117" spans="2:8">
      <c r="B117" s="73"/>
      <c r="C117" s="74">
        <v>3221</v>
      </c>
      <c r="D117" s="75"/>
      <c r="E117" s="75" t="s">
        <v>53</v>
      </c>
      <c r="F117" s="90"/>
      <c r="G117" s="90">
        <v>58.01</v>
      </c>
      <c r="H117" s="93"/>
    </row>
    <row r="118" spans="2:8">
      <c r="B118" s="73"/>
      <c r="C118" s="74">
        <v>3223</v>
      </c>
      <c r="D118" s="75"/>
      <c r="E118" s="75" t="s">
        <v>55</v>
      </c>
      <c r="F118" s="90"/>
      <c r="G118" s="90">
        <v>31.84</v>
      </c>
      <c r="H118" s="93"/>
    </row>
    <row r="119" spans="2:8" ht="25.5">
      <c r="B119" s="73"/>
      <c r="C119" s="74">
        <v>3224</v>
      </c>
      <c r="D119" s="75"/>
      <c r="E119" s="75" t="s">
        <v>130</v>
      </c>
      <c r="F119" s="90"/>
      <c r="G119" s="90">
        <v>44.59</v>
      </c>
      <c r="H119" s="93"/>
    </row>
    <row r="120" spans="2:8" ht="15.75" customHeight="1">
      <c r="B120" s="78">
        <v>42</v>
      </c>
      <c r="C120" s="99"/>
      <c r="D120" s="100"/>
      <c r="E120" s="75" t="s">
        <v>77</v>
      </c>
      <c r="F120" s="90">
        <v>317</v>
      </c>
      <c r="G120" s="90">
        <f>G121</f>
        <v>316.88</v>
      </c>
      <c r="H120" s="93">
        <f t="shared" si="3"/>
        <v>99.962145110410091</v>
      </c>
    </row>
    <row r="121" spans="2:8" ht="18" customHeight="1">
      <c r="B121" s="66"/>
      <c r="C121" s="99">
        <v>4221</v>
      </c>
      <c r="D121" s="100"/>
      <c r="E121" s="75" t="s">
        <v>196</v>
      </c>
      <c r="F121" s="90"/>
      <c r="G121" s="90">
        <v>316.88</v>
      </c>
      <c r="H121" s="93"/>
    </row>
    <row r="122" spans="2:8">
      <c r="B122" s="144" t="s">
        <v>108</v>
      </c>
      <c r="C122" s="145"/>
      <c r="D122" s="146"/>
      <c r="E122" s="77" t="s">
        <v>207</v>
      </c>
      <c r="F122" s="90">
        <f>F123+F125</f>
        <v>214</v>
      </c>
      <c r="G122" s="90">
        <f>G125</f>
        <v>79.14</v>
      </c>
      <c r="H122" s="93">
        <f t="shared" si="3"/>
        <v>36.981308411214954</v>
      </c>
    </row>
    <row r="123" spans="2:8" ht="30" customHeight="1">
      <c r="B123" s="156" t="s">
        <v>187</v>
      </c>
      <c r="C123" s="157"/>
      <c r="D123" s="158"/>
      <c r="E123" s="80" t="s">
        <v>201</v>
      </c>
      <c r="F123" s="90">
        <f>F124</f>
        <v>101</v>
      </c>
      <c r="G123" s="92">
        <f>G124</f>
        <v>0</v>
      </c>
      <c r="H123" s="93">
        <f t="shared" ref="H123:H124" si="7">G123/F123*100</f>
        <v>0</v>
      </c>
    </row>
    <row r="124" spans="2:8">
      <c r="B124" s="81">
        <v>32</v>
      </c>
      <c r="C124" s="82"/>
      <c r="D124" s="83"/>
      <c r="E124" s="84" t="s">
        <v>10</v>
      </c>
      <c r="F124" s="90">
        <v>101</v>
      </c>
      <c r="G124" s="92">
        <v>0</v>
      </c>
      <c r="H124" s="93">
        <f t="shared" si="7"/>
        <v>0</v>
      </c>
    </row>
    <row r="125" spans="2:8" ht="30" customHeight="1">
      <c r="B125" s="156" t="s">
        <v>137</v>
      </c>
      <c r="C125" s="157"/>
      <c r="D125" s="158"/>
      <c r="E125" s="80" t="s">
        <v>148</v>
      </c>
      <c r="F125" s="90">
        <f>F126+F129</f>
        <v>113</v>
      </c>
      <c r="G125" s="92">
        <f>G126+G129</f>
        <v>79.14</v>
      </c>
      <c r="H125" s="93">
        <f t="shared" si="3"/>
        <v>70.035398230088504</v>
      </c>
    </row>
    <row r="126" spans="2:8">
      <c r="B126" s="81">
        <v>32</v>
      </c>
      <c r="C126" s="82"/>
      <c r="D126" s="83"/>
      <c r="E126" s="84" t="s">
        <v>10</v>
      </c>
      <c r="F126" s="90">
        <v>110</v>
      </c>
      <c r="G126" s="92">
        <f>SUM(G127:G128)</f>
        <v>77.05</v>
      </c>
      <c r="H126" s="93">
        <f t="shared" si="3"/>
        <v>70.045454545454547</v>
      </c>
    </row>
    <row r="127" spans="2:8">
      <c r="B127" s="81"/>
      <c r="C127" s="82">
        <v>3221</v>
      </c>
      <c r="D127" s="83"/>
      <c r="E127" s="84" t="s">
        <v>53</v>
      </c>
      <c r="F127" s="90"/>
      <c r="G127" s="92">
        <v>52.05</v>
      </c>
      <c r="H127" s="93"/>
    </row>
    <row r="128" spans="2:8">
      <c r="B128" s="81"/>
      <c r="C128" s="82">
        <v>3294</v>
      </c>
      <c r="D128" s="83"/>
      <c r="E128" s="84" t="s">
        <v>66</v>
      </c>
      <c r="F128" s="90"/>
      <c r="G128" s="92">
        <v>25</v>
      </c>
      <c r="H128" s="93"/>
    </row>
    <row r="129" spans="2:8">
      <c r="B129" s="98">
        <v>34</v>
      </c>
      <c r="C129" s="99"/>
      <c r="D129" s="100"/>
      <c r="E129" s="75" t="s">
        <v>70</v>
      </c>
      <c r="F129" s="90">
        <v>3</v>
      </c>
      <c r="G129" s="90">
        <f>G130</f>
        <v>2.09</v>
      </c>
      <c r="H129" s="93">
        <f t="shared" ref="H129" si="8">G129/F129*100</f>
        <v>69.666666666666671</v>
      </c>
    </row>
    <row r="130" spans="2:8">
      <c r="B130" s="98"/>
      <c r="C130" s="99">
        <v>3433</v>
      </c>
      <c r="D130" s="100"/>
      <c r="E130" s="75" t="s">
        <v>198</v>
      </c>
      <c r="F130" s="90"/>
      <c r="G130" s="90">
        <v>2.09</v>
      </c>
      <c r="H130" s="93"/>
    </row>
    <row r="131" spans="2:8">
      <c r="B131" s="144" t="s">
        <v>106</v>
      </c>
      <c r="C131" s="145"/>
      <c r="D131" s="146"/>
      <c r="E131" s="77" t="s">
        <v>205</v>
      </c>
      <c r="F131" s="90">
        <f>F132</f>
        <v>9888</v>
      </c>
      <c r="G131" s="90">
        <f>G132</f>
        <v>9176.01</v>
      </c>
      <c r="H131" s="93">
        <f t="shared" si="3"/>
        <v>92.799453883495147</v>
      </c>
    </row>
    <row r="132" spans="2:8" ht="29.25" customHeight="1">
      <c r="B132" s="141" t="s">
        <v>98</v>
      </c>
      <c r="C132" s="142"/>
      <c r="D132" s="143"/>
      <c r="E132" s="69" t="s">
        <v>154</v>
      </c>
      <c r="F132" s="90">
        <f>F133</f>
        <v>9888</v>
      </c>
      <c r="G132" s="90">
        <f>G133</f>
        <v>9176.01</v>
      </c>
      <c r="H132" s="93">
        <f t="shared" si="3"/>
        <v>92.799453883495147</v>
      </c>
    </row>
    <row r="133" spans="2:8" ht="18" customHeight="1">
      <c r="B133" s="105">
        <v>32</v>
      </c>
      <c r="C133" s="41"/>
      <c r="D133" s="42"/>
      <c r="E133" s="42" t="s">
        <v>10</v>
      </c>
      <c r="F133" s="90">
        <v>9888</v>
      </c>
      <c r="G133" s="90">
        <f>G134</f>
        <v>9176.01</v>
      </c>
      <c r="H133" s="93">
        <f t="shared" si="3"/>
        <v>92.799453883495147</v>
      </c>
    </row>
    <row r="134" spans="2:8">
      <c r="B134" s="73"/>
      <c r="C134" s="74">
        <v>3222</v>
      </c>
      <c r="D134" s="75"/>
      <c r="E134" s="75" t="s">
        <v>131</v>
      </c>
      <c r="F134" s="90"/>
      <c r="G134" s="90">
        <v>9176.01</v>
      </c>
      <c r="H134" s="93"/>
    </row>
    <row r="135" spans="2:8" ht="25.5">
      <c r="B135" s="144" t="s">
        <v>107</v>
      </c>
      <c r="C135" s="145"/>
      <c r="D135" s="146"/>
      <c r="E135" s="77" t="s">
        <v>206</v>
      </c>
      <c r="F135" s="90">
        <f>F136</f>
        <v>63</v>
      </c>
      <c r="G135" s="90">
        <f>G136</f>
        <v>63</v>
      </c>
      <c r="H135" s="93">
        <f t="shared" si="3"/>
        <v>100</v>
      </c>
    </row>
    <row r="136" spans="2:8" ht="30.75" customHeight="1">
      <c r="B136" s="141" t="s">
        <v>98</v>
      </c>
      <c r="C136" s="142"/>
      <c r="D136" s="143"/>
      <c r="E136" s="69" t="s">
        <v>154</v>
      </c>
      <c r="F136" s="90">
        <f>F137</f>
        <v>63</v>
      </c>
      <c r="G136" s="90">
        <f>G137</f>
        <v>63</v>
      </c>
      <c r="H136" s="93">
        <f t="shared" si="3"/>
        <v>100</v>
      </c>
    </row>
    <row r="137" spans="2:8" ht="25.5">
      <c r="B137" s="105">
        <v>38</v>
      </c>
      <c r="C137" s="41"/>
      <c r="D137" s="42"/>
      <c r="E137" s="42" t="s">
        <v>209</v>
      </c>
      <c r="F137" s="90">
        <v>63</v>
      </c>
      <c r="G137" s="90">
        <f>G138</f>
        <v>63</v>
      </c>
      <c r="H137" s="93">
        <f t="shared" si="3"/>
        <v>100</v>
      </c>
    </row>
    <row r="138" spans="2:8">
      <c r="B138" s="40"/>
      <c r="C138" s="41">
        <v>3812</v>
      </c>
      <c r="D138" s="42"/>
      <c r="E138" s="42" t="s">
        <v>76</v>
      </c>
      <c r="F138" s="64"/>
      <c r="G138" s="90">
        <v>63</v>
      </c>
      <c r="H138" s="93"/>
    </row>
  </sheetData>
  <mergeCells count="60">
    <mergeCell ref="B11:D11"/>
    <mergeCell ref="B95:D95"/>
    <mergeCell ref="B37:D37"/>
    <mergeCell ref="B25:D25"/>
    <mergeCell ref="B26:D26"/>
    <mergeCell ref="B32:D32"/>
    <mergeCell ref="B35:D35"/>
    <mergeCell ref="B36:D36"/>
    <mergeCell ref="B23:D23"/>
    <mergeCell ref="B72:D72"/>
    <mergeCell ref="B78:D78"/>
    <mergeCell ref="B84:D84"/>
    <mergeCell ref="B88:D88"/>
    <mergeCell ref="B46:D46"/>
    <mergeCell ref="B45:D45"/>
    <mergeCell ref="B47:D47"/>
    <mergeCell ref="B48:D48"/>
    <mergeCell ref="B20:D20"/>
    <mergeCell ref="B21:D21"/>
    <mergeCell ref="B22:D22"/>
    <mergeCell ref="B104:D104"/>
    <mergeCell ref="B87:D87"/>
    <mergeCell ref="B91:D91"/>
    <mergeCell ref="B103:D103"/>
    <mergeCell ref="B53:D53"/>
    <mergeCell ref="B96:D96"/>
    <mergeCell ref="B99:D99"/>
    <mergeCell ref="B100:D100"/>
    <mergeCell ref="B2:H2"/>
    <mergeCell ref="B27:D27"/>
    <mergeCell ref="B28:D28"/>
    <mergeCell ref="B4:H4"/>
    <mergeCell ref="B6:E6"/>
    <mergeCell ref="B7:E7"/>
    <mergeCell ref="B8:D8"/>
    <mergeCell ref="B10:D10"/>
    <mergeCell ref="B12:D12"/>
    <mergeCell ref="B18:D18"/>
    <mergeCell ref="B19:D19"/>
    <mergeCell ref="B13:D13"/>
    <mergeCell ref="B14:D14"/>
    <mergeCell ref="B15:D15"/>
    <mergeCell ref="B16:D16"/>
    <mergeCell ref="B17:D17"/>
    <mergeCell ref="B136:D136"/>
    <mergeCell ref="B107:D107"/>
    <mergeCell ref="B54:D54"/>
    <mergeCell ref="B71:D71"/>
    <mergeCell ref="B86:D86"/>
    <mergeCell ref="B92:D92"/>
    <mergeCell ref="B131:D131"/>
    <mergeCell ref="B132:D132"/>
    <mergeCell ref="B135:D135"/>
    <mergeCell ref="B122:D122"/>
    <mergeCell ref="B115:D115"/>
    <mergeCell ref="B125:D125"/>
    <mergeCell ref="B108:D108"/>
    <mergeCell ref="B83:D83"/>
    <mergeCell ref="B123:D123"/>
    <mergeCell ref="B90:D90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K25"/>
  <sheetViews>
    <sheetView workbookViewId="0">
      <selection activeCell="M30" sqref="M30"/>
    </sheetView>
  </sheetViews>
  <sheetFormatPr defaultRowHeight="15"/>
  <cols>
    <col min="9" max="9" width="10.42578125" customWidth="1"/>
  </cols>
  <sheetData>
    <row r="4" spans="2:11" ht="15.75">
      <c r="B4" s="127" t="s">
        <v>163</v>
      </c>
      <c r="C4" s="127"/>
      <c r="D4" s="127"/>
      <c r="E4" s="127"/>
      <c r="F4" s="127"/>
      <c r="G4" s="127"/>
      <c r="H4" s="127"/>
      <c r="I4" s="127"/>
      <c r="J4" s="127"/>
      <c r="K4" s="127"/>
    </row>
    <row r="5" spans="2:11" ht="18">
      <c r="B5" s="113"/>
      <c r="C5" s="113"/>
      <c r="D5" s="113"/>
      <c r="E5" s="31"/>
      <c r="F5" s="31"/>
      <c r="G5" s="31"/>
      <c r="H5" s="31"/>
      <c r="I5" s="33"/>
      <c r="J5" s="33"/>
      <c r="K5" s="32"/>
    </row>
    <row r="6" spans="2:11" ht="15.75">
      <c r="B6" s="127" t="s">
        <v>216</v>
      </c>
      <c r="C6" s="127"/>
      <c r="D6" s="127"/>
      <c r="E6" s="127"/>
      <c r="F6" s="127"/>
      <c r="G6" s="127"/>
      <c r="H6" s="127"/>
      <c r="I6" s="127"/>
      <c r="J6" s="127"/>
      <c r="K6" s="127"/>
    </row>
    <row r="7" spans="2:11" ht="15.75">
      <c r="B7" s="96"/>
      <c r="C7" s="96"/>
      <c r="D7" s="96"/>
      <c r="E7" s="96"/>
      <c r="F7" s="96"/>
      <c r="G7" s="96"/>
      <c r="H7" s="96"/>
      <c r="I7" s="96"/>
      <c r="J7" s="96"/>
      <c r="K7" s="96"/>
    </row>
    <row r="8" spans="2:11" ht="15.75">
      <c r="B8" s="96"/>
      <c r="C8" s="96"/>
      <c r="D8" s="96"/>
      <c r="E8" s="96"/>
      <c r="F8" s="96"/>
      <c r="G8" s="96"/>
      <c r="H8" s="96"/>
      <c r="I8" s="96"/>
      <c r="J8" s="96"/>
      <c r="K8" s="96"/>
    </row>
    <row r="10" spans="2:11">
      <c r="C10" s="185" t="s">
        <v>218</v>
      </c>
      <c r="D10" s="186"/>
      <c r="E10" s="186"/>
      <c r="F10" s="187"/>
      <c r="G10" s="185" t="s">
        <v>215</v>
      </c>
      <c r="H10" s="186"/>
      <c r="I10" s="186"/>
      <c r="J10" s="187"/>
    </row>
    <row r="11" spans="2:11">
      <c r="C11" s="188"/>
      <c r="D11" s="189"/>
      <c r="E11" s="189"/>
      <c r="F11" s="190"/>
      <c r="G11" s="188"/>
      <c r="H11" s="189"/>
      <c r="I11" s="189"/>
      <c r="J11" s="190"/>
    </row>
    <row r="12" spans="2:11" ht="42.75" customHeight="1">
      <c r="C12" s="191" t="s">
        <v>217</v>
      </c>
      <c r="D12" s="192"/>
      <c r="E12" s="192"/>
      <c r="F12" s="193"/>
      <c r="G12" s="196">
        <v>62769.87</v>
      </c>
      <c r="H12" s="197"/>
      <c r="I12" s="197"/>
      <c r="J12" s="198"/>
    </row>
    <row r="13" spans="2:11">
      <c r="C13" s="176" t="s">
        <v>164</v>
      </c>
      <c r="D13" s="177"/>
      <c r="E13" s="177"/>
      <c r="F13" s="178"/>
      <c r="G13" s="179">
        <f>SUM(G6:J12)</f>
        <v>62769.87</v>
      </c>
      <c r="H13" s="180"/>
      <c r="I13" s="180"/>
      <c r="J13" s="181"/>
    </row>
    <row r="14" spans="2:11">
      <c r="C14" s="194"/>
      <c r="D14" s="194"/>
      <c r="E14" s="194"/>
      <c r="F14" s="194"/>
      <c r="G14" s="195"/>
      <c r="H14" s="195"/>
      <c r="I14" s="195"/>
      <c r="J14" s="195"/>
    </row>
    <row r="16" spans="2:11" ht="15" customHeight="1">
      <c r="C16" s="185" t="s">
        <v>226</v>
      </c>
      <c r="D16" s="186"/>
      <c r="E16" s="186"/>
      <c r="F16" s="187"/>
      <c r="G16" s="185" t="s">
        <v>178</v>
      </c>
      <c r="H16" s="186"/>
      <c r="I16" s="186"/>
      <c r="J16" s="187"/>
    </row>
    <row r="17" spans="3:10">
      <c r="C17" s="188"/>
      <c r="D17" s="189"/>
      <c r="E17" s="189"/>
      <c r="F17" s="190"/>
      <c r="G17" s="188"/>
      <c r="H17" s="189"/>
      <c r="I17" s="189"/>
      <c r="J17" s="190"/>
    </row>
    <row r="18" spans="3:10">
      <c r="C18" s="170" t="s">
        <v>219</v>
      </c>
      <c r="D18" s="171"/>
      <c r="E18" s="171"/>
      <c r="F18" s="172"/>
      <c r="G18" s="173">
        <v>225.83</v>
      </c>
      <c r="H18" s="174"/>
      <c r="I18" s="174"/>
      <c r="J18" s="175"/>
    </row>
    <row r="19" spans="3:10" ht="14.25" customHeight="1">
      <c r="C19" s="170" t="s">
        <v>220</v>
      </c>
      <c r="D19" s="171"/>
      <c r="E19" s="171"/>
      <c r="F19" s="172"/>
      <c r="G19" s="173">
        <v>198.86</v>
      </c>
      <c r="H19" s="174"/>
      <c r="I19" s="174"/>
      <c r="J19" s="175"/>
    </row>
    <row r="20" spans="3:10">
      <c r="C20" s="170" t="s">
        <v>221</v>
      </c>
      <c r="D20" s="171"/>
      <c r="E20" s="171"/>
      <c r="F20" s="172"/>
      <c r="G20" s="182">
        <v>203.7</v>
      </c>
      <c r="H20" s="183"/>
      <c r="I20" s="183"/>
      <c r="J20" s="184"/>
    </row>
    <row r="21" spans="3:10">
      <c r="C21" s="170" t="s">
        <v>222</v>
      </c>
      <c r="D21" s="171"/>
      <c r="E21" s="171"/>
      <c r="F21" s="172"/>
      <c r="G21" s="182">
        <v>243.5</v>
      </c>
      <c r="H21" s="183"/>
      <c r="I21" s="183"/>
      <c r="J21" s="184"/>
    </row>
    <row r="22" spans="3:10">
      <c r="C22" s="170" t="s">
        <v>223</v>
      </c>
      <c r="D22" s="171"/>
      <c r="E22" s="171"/>
      <c r="F22" s="172"/>
      <c r="G22" s="182">
        <v>197.37</v>
      </c>
      <c r="H22" s="183"/>
      <c r="I22" s="183"/>
      <c r="J22" s="184"/>
    </row>
    <row r="23" spans="3:10">
      <c r="C23" s="170" t="s">
        <v>224</v>
      </c>
      <c r="D23" s="171"/>
      <c r="E23" s="171"/>
      <c r="F23" s="172"/>
      <c r="G23" s="182">
        <v>240.64</v>
      </c>
      <c r="H23" s="183"/>
      <c r="I23" s="183"/>
      <c r="J23" s="184"/>
    </row>
    <row r="24" spans="3:10">
      <c r="C24" s="170" t="s">
        <v>225</v>
      </c>
      <c r="D24" s="171"/>
      <c r="E24" s="171"/>
      <c r="F24" s="172"/>
      <c r="G24" s="182">
        <v>320.45</v>
      </c>
      <c r="H24" s="183"/>
      <c r="I24" s="183"/>
      <c r="J24" s="184"/>
    </row>
    <row r="25" spans="3:10">
      <c r="C25" s="176" t="s">
        <v>164</v>
      </c>
      <c r="D25" s="177"/>
      <c r="E25" s="177"/>
      <c r="F25" s="178"/>
      <c r="G25" s="179">
        <f>SUM(G18:J24)</f>
        <v>1630.3500000000001</v>
      </c>
      <c r="H25" s="180"/>
      <c r="I25" s="180"/>
      <c r="J25" s="181"/>
    </row>
  </sheetData>
  <mergeCells count="27">
    <mergeCell ref="B4:K4"/>
    <mergeCell ref="B5:D5"/>
    <mergeCell ref="B6:K6"/>
    <mergeCell ref="C16:F17"/>
    <mergeCell ref="G16:J17"/>
    <mergeCell ref="C10:F11"/>
    <mergeCell ref="G10:J11"/>
    <mergeCell ref="C12:F12"/>
    <mergeCell ref="G12:J12"/>
    <mergeCell ref="C13:F13"/>
    <mergeCell ref="G13:J13"/>
    <mergeCell ref="C18:F18"/>
    <mergeCell ref="G18:J18"/>
    <mergeCell ref="C19:F19"/>
    <mergeCell ref="G19:J19"/>
    <mergeCell ref="C25:F25"/>
    <mergeCell ref="G25:J25"/>
    <mergeCell ref="C20:F20"/>
    <mergeCell ref="G20:J20"/>
    <mergeCell ref="C21:F21"/>
    <mergeCell ref="G21:J21"/>
    <mergeCell ref="C24:F24"/>
    <mergeCell ref="G24:J24"/>
    <mergeCell ref="C23:F23"/>
    <mergeCell ref="G23:J23"/>
    <mergeCell ref="C22:F22"/>
    <mergeCell ref="G22:J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i prihodi prema izvoru</vt:lpstr>
      <vt:lpstr>Rashodi prema funkcijskoj k </vt:lpstr>
      <vt:lpstr>Programska klasifikacija</vt:lpstr>
      <vt:lpstr>POSEBNI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2026-03-25T09:57:36Z</cp:lastPrinted>
  <dcterms:created xsi:type="dcterms:W3CDTF">2022-08-12T12:51:27Z</dcterms:created>
  <dcterms:modified xsi:type="dcterms:W3CDTF">2026-03-25T10:53:51Z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