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RADNO\Financijski plan i rebalans\2026\I rebalans\"/>
    </mc:Choice>
  </mc:AlternateContent>
  <xr:revisionPtr revIDLastSave="0" documentId="13_ncr:1_{95554646-95DD-4B11-A805-5425C36EBB69}" xr6:coauthVersionLast="37" xr6:coauthVersionMax="37" xr10:uidLastSave="{00000000-0000-0000-0000-000000000000}"/>
  <bookViews>
    <workbookView xWindow="0" yWindow="0" windowWidth="28800" windowHeight="13620" activeTab="4" xr2:uid="{00000000-000D-0000-FFFF-FFFF00000000}"/>
  </bookViews>
  <sheets>
    <sheet name="SAŽETAK" sheetId="1" r:id="rId1"/>
    <sheet name="P i R po ekonomskoj" sheetId="11" r:id="rId2"/>
    <sheet name="P i R po izvorima" sheetId="8" r:id="rId3"/>
    <sheet name="Rashodi prema funkcijskoj kl" sheetId="5" r:id="rId4"/>
    <sheet name="POSEBNI DIO" sheetId="14" r:id="rId5"/>
  </sheets>
  <definedNames>
    <definedName name="_xlnm.Print_Titles" localSheetId="1">'P i R po ekonomskoj'!$1:$4</definedName>
    <definedName name="_xlnm.Print_Area" localSheetId="2">'P i R po izvorima'!$A$1:$D$39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4" l="1"/>
  <c r="G46" i="14"/>
  <c r="G45" i="14" s="1"/>
  <c r="F48" i="14"/>
  <c r="G29" i="14"/>
  <c r="G22" i="14"/>
  <c r="F24" i="14"/>
  <c r="F12" i="14" l="1"/>
  <c r="C34" i="8"/>
  <c r="D31" i="8"/>
  <c r="D13" i="8"/>
  <c r="C17" i="8"/>
  <c r="E11" i="11"/>
  <c r="E12" i="11"/>
  <c r="E38" i="14"/>
  <c r="F39" i="14"/>
  <c r="G38" i="14"/>
  <c r="E63" i="14"/>
  <c r="E46" i="14"/>
  <c r="E32" i="14"/>
  <c r="E22" i="14"/>
  <c r="B31" i="8"/>
  <c r="B13" i="8"/>
  <c r="D25" i="11"/>
  <c r="F38" i="14" l="1"/>
  <c r="D26" i="8"/>
  <c r="C28" i="8"/>
  <c r="F25" i="11"/>
  <c r="E27" i="11"/>
  <c r="F55" i="14"/>
  <c r="F54" i="14" s="1"/>
  <c r="F53" i="14" s="1"/>
  <c r="G54" i="14"/>
  <c r="G53" i="14" s="1"/>
  <c r="E54" i="14"/>
  <c r="E53" i="14" s="1"/>
  <c r="E57" i="14"/>
  <c r="E56" i="14" s="1"/>
  <c r="G57" i="14"/>
  <c r="G56" i="14" s="1"/>
  <c r="F58" i="14"/>
  <c r="F57" i="14" s="1"/>
  <c r="F56" i="14" s="1"/>
  <c r="G72" i="14"/>
  <c r="F74" i="14"/>
  <c r="G66" i="14"/>
  <c r="F68" i="14"/>
  <c r="F65" i="14"/>
  <c r="G63" i="14"/>
  <c r="D29" i="8"/>
  <c r="B29" i="8"/>
  <c r="B9" i="5" l="1"/>
  <c r="B8" i="5" s="1"/>
  <c r="C32" i="8"/>
  <c r="C14" i="8"/>
  <c r="B37" i="8"/>
  <c r="B26" i="8"/>
  <c r="B24" i="8"/>
  <c r="B18" i="8"/>
  <c r="B11" i="8"/>
  <c r="B9" i="8"/>
  <c r="B7" i="8"/>
  <c r="B6" i="8" l="1"/>
  <c r="B23" i="8"/>
  <c r="G60" i="14"/>
  <c r="G59" i="14" s="1"/>
  <c r="F80" i="14"/>
  <c r="F79" i="14" s="1"/>
  <c r="F78" i="14" s="1"/>
  <c r="G76" i="14"/>
  <c r="G75" i="14" s="1"/>
  <c r="F77" i="14"/>
  <c r="F76" i="14" s="1"/>
  <c r="F75" i="14" s="1"/>
  <c r="F73" i="14"/>
  <c r="F72" i="14" s="1"/>
  <c r="E70" i="14"/>
  <c r="E69" i="14" s="1"/>
  <c r="F71" i="14"/>
  <c r="F70" i="14" s="1"/>
  <c r="F69" i="14" s="1"/>
  <c r="F67" i="14"/>
  <c r="F66" i="14" s="1"/>
  <c r="G62" i="14"/>
  <c r="F64" i="14"/>
  <c r="F63" i="14" s="1"/>
  <c r="F61" i="14"/>
  <c r="F60" i="14" s="1"/>
  <c r="F59" i="14" s="1"/>
  <c r="F52" i="14"/>
  <c r="F51" i="14" s="1"/>
  <c r="F50" i="14" s="1"/>
  <c r="F44" i="14"/>
  <c r="F43" i="14" s="1"/>
  <c r="F42" i="14" s="1"/>
  <c r="F41" i="14"/>
  <c r="G40" i="14"/>
  <c r="E40" i="14"/>
  <c r="F40" i="14" s="1"/>
  <c r="F37" i="14"/>
  <c r="F36" i="14"/>
  <c r="E35" i="14"/>
  <c r="F34" i="14"/>
  <c r="F33" i="14"/>
  <c r="F31" i="14"/>
  <c r="F27" i="14"/>
  <c r="F26" i="14"/>
  <c r="F23" i="14"/>
  <c r="F21" i="14"/>
  <c r="F20" i="14"/>
  <c r="E25" i="14"/>
  <c r="G25" i="14"/>
  <c r="G19" i="14"/>
  <c r="E19" i="14"/>
  <c r="F14" i="14"/>
  <c r="F11" i="14"/>
  <c r="F8" i="14"/>
  <c r="F9" i="14"/>
  <c r="F10" i="14"/>
  <c r="F13" i="14"/>
  <c r="F15" i="14"/>
  <c r="F16" i="14"/>
  <c r="F7" i="14"/>
  <c r="G79" i="14"/>
  <c r="G78" i="14" s="1"/>
  <c r="E79" i="14"/>
  <c r="E78" i="14" s="1"/>
  <c r="E76" i="14"/>
  <c r="E75" i="14" s="1"/>
  <c r="E72" i="14"/>
  <c r="G70" i="14"/>
  <c r="G69" i="14" s="1"/>
  <c r="E66" i="14"/>
  <c r="E60" i="14"/>
  <c r="E59" i="14" s="1"/>
  <c r="G51" i="14"/>
  <c r="G50" i="14" s="1"/>
  <c r="E51" i="14"/>
  <c r="E50" i="14" s="1"/>
  <c r="F46" i="14"/>
  <c r="F45" i="14" s="1"/>
  <c r="E45" i="14"/>
  <c r="G43" i="14"/>
  <c r="G42" i="14" s="1"/>
  <c r="E43" i="14"/>
  <c r="E42" i="14" s="1"/>
  <c r="G35" i="14"/>
  <c r="G32" i="14"/>
  <c r="G30" i="14"/>
  <c r="E30" i="14"/>
  <c r="G6" i="14"/>
  <c r="E18" i="14" l="1"/>
  <c r="G49" i="14"/>
  <c r="E62" i="14"/>
  <c r="E49" i="14" s="1"/>
  <c r="F22" i="14"/>
  <c r="G18" i="14"/>
  <c r="G17" i="14" s="1"/>
  <c r="G28" i="14"/>
  <c r="F35" i="14"/>
  <c r="E29" i="14"/>
  <c r="E28" i="14" s="1"/>
  <c r="F30" i="14"/>
  <c r="F19" i="14"/>
  <c r="F25" i="14"/>
  <c r="F62" i="14" l="1"/>
  <c r="F29" i="14"/>
  <c r="F28" i="14" s="1"/>
  <c r="F49" i="14"/>
  <c r="E17" i="14"/>
  <c r="F18" i="14"/>
  <c r="F17" i="14" s="1"/>
  <c r="E6" i="14"/>
  <c r="F6" i="14" s="1"/>
  <c r="E5" i="14" l="1"/>
  <c r="F5" i="14" s="1"/>
  <c r="C10" i="5"/>
  <c r="C25" i="8" l="1"/>
  <c r="C27" i="8"/>
  <c r="C30" i="8"/>
  <c r="C29" i="8" s="1"/>
  <c r="C33" i="8"/>
  <c r="C35" i="8"/>
  <c r="C36" i="8"/>
  <c r="C38" i="8"/>
  <c r="C39" i="8"/>
  <c r="D7" i="8"/>
  <c r="C7" i="8" s="1"/>
  <c r="D11" i="8"/>
  <c r="D9" i="8"/>
  <c r="C9" i="8"/>
  <c r="C10" i="8"/>
  <c r="C12" i="8"/>
  <c r="C15" i="8"/>
  <c r="C16" i="8"/>
  <c r="C19" i="8"/>
  <c r="C8" i="8"/>
  <c r="C11" i="8" l="1"/>
  <c r="E26" i="11"/>
  <c r="E25" i="11" s="1"/>
  <c r="E21" i="11"/>
  <c r="E22" i="11"/>
  <c r="E23" i="11"/>
  <c r="E24" i="11"/>
  <c r="E20" i="11"/>
  <c r="D10" i="11"/>
  <c r="D9" i="11" s="1"/>
  <c r="F10" i="11"/>
  <c r="F9" i="11" s="1"/>
  <c r="E13" i="11"/>
  <c r="E10" i="11" l="1"/>
  <c r="G32" i="1"/>
  <c r="G15" i="1"/>
  <c r="G17" i="1"/>
  <c r="G18" i="1"/>
  <c r="G14" i="1"/>
  <c r="C26" i="8" l="1"/>
  <c r="D37" i="8"/>
  <c r="C37" i="8" s="1"/>
  <c r="D24" i="8" l="1"/>
  <c r="C24" i="8" s="1"/>
  <c r="D23" i="8" l="1"/>
  <c r="D18" i="8" l="1"/>
  <c r="C18" i="8" s="1"/>
  <c r="E14" i="11"/>
  <c r="E9" i="11" s="1"/>
  <c r="C13" i="8" l="1"/>
  <c r="D6" i="8"/>
  <c r="C6" i="8" s="1"/>
  <c r="D19" i="11"/>
  <c r="D18" i="11" s="1"/>
  <c r="F13" i="1"/>
  <c r="F42" i="1"/>
  <c r="G39" i="1" s="1"/>
  <c r="G42" i="1" s="1"/>
  <c r="H42" i="1" s="1"/>
  <c r="C23" i="8" l="1"/>
  <c r="C31" i="8"/>
  <c r="H13" i="1"/>
  <c r="G13" i="1"/>
  <c r="F19" i="11"/>
  <c r="F18" i="11" s="1"/>
  <c r="F16" i="1"/>
  <c r="F19" i="1" s="1"/>
  <c r="H16" i="1" l="1"/>
  <c r="H19" i="1" s="1"/>
  <c r="G19" i="1" s="1"/>
  <c r="G16" i="1"/>
  <c r="E19" i="11"/>
  <c r="E18" i="11" s="1"/>
  <c r="F34" i="1" l="1"/>
  <c r="G34" i="1" l="1"/>
  <c r="H34" i="1"/>
  <c r="D9" i="5" l="1"/>
  <c r="D8" i="5" s="1"/>
  <c r="C9" i="5"/>
  <c r="C8" i="5" s="1"/>
</calcChain>
</file>

<file path=xl/sharedStrings.xml><?xml version="1.0" encoding="utf-8"?>
<sst xmlns="http://schemas.openxmlformats.org/spreadsheetml/2006/main" count="248" uniqueCount="150">
  <si>
    <t>PRIHODI UKUPNO</t>
  </si>
  <si>
    <t>PRIHODI POSLOVANJA</t>
  </si>
  <si>
    <t>RASHODI UKUPNO</t>
  </si>
  <si>
    <t>RAZLIKA - VIŠAK / MANJAK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</si>
  <si>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</si>
  <si>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</si>
  <si>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</si>
  <si>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</si>
  <si>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</si>
  <si>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</si>
  <si>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Opći prihodi i primici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</si>
  <si>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</si>
  <si>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</si>
  <si>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</si>
  <si>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</si>
  <si>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</si>
  <si>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</si>
  <si>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II. POSEBNI DIO</t>
  </si>
  <si>
    <t>I. OPĆI DIO</t>
  </si>
  <si>
    <t>Šifra</t>
  </si>
  <si>
    <t>Materijalni rashodi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</si>
  <si>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</si>
  <si>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</si>
  <si>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</si>
  <si>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</si>
  <si>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Naknade građanima i kućanstvima na temelju osiguranja i druge naknade</t>
  </si>
  <si>
    <t>09 OBRAZOVANJE</t>
  </si>
  <si>
    <t>091 PREDŠKOLSKO I OSNOVNO OBRAZOVANJE</t>
  </si>
  <si>
    <t>Prihodi od prodaje proizvoda i robe te pruženih usluga i prihodi od donacija</t>
  </si>
  <si>
    <t>Financijski rahodi</t>
  </si>
  <si>
    <t>Rashodi za nabavu proizvodene dugotrajne imovine</t>
  </si>
  <si>
    <t>EUR</t>
  </si>
  <si>
    <t>7  PRIHODI OD PRODAJE NEFINANCIJSKE IMOVINE</t>
  </si>
  <si>
    <t>6  PRIHODI POSLOVANJA</t>
  </si>
  <si>
    <t>3  RASHODI  POSLOVANJA</t>
  </si>
  <si>
    <t>4  RASHODI ZA NABAVU NEFINANCIJSKE IMOVINE</t>
  </si>
  <si>
    <t>8  PRIMICI OD FINANCIJSKE IMOVINE I ZADUŽIVANJA</t>
  </si>
  <si>
    <t>5  IZDACI ZA FINANCIJSKU IMOVINU I OTPLATE ZAJMOVA</t>
  </si>
  <si>
    <t>PRIJENOS VIŠKA / MANJKA IZ PRETHODNE(IH) GODINE</t>
  </si>
  <si>
    <t>PRIJENOS VIŠKA / MANJKA U SLJEDEĆE RAZDOBLJE</t>
  </si>
  <si>
    <t>VIŠAK / MANJAK + NETO FINANCIRANJE + PRIJENOS VIŠKA / MANJKA IZ  IZ PRETHODNE(IH) GODINE - PRIJENOS VIŠKA / MANJKA U SLJEDEĆE RAZDOBLJE</t>
  </si>
  <si>
    <t xml:space="preserve">C) PRENESENI VIŠAK ILI PRENESENI MANJAK  </t>
  </si>
  <si>
    <t>D) VIŠEGODIŠNJI PLAN URAVNOTEŽENJA</t>
  </si>
  <si>
    <t>VIŠAK / MANJAK IZ PRETHODNE(IH) GODINE KOJI ĆE SE RASPOREDITI / POKRITI</t>
  </si>
  <si>
    <t>VIŠAK / MANJAK TEKUĆE GODINE</t>
  </si>
  <si>
    <t>Brojčana oznaka i naziv</t>
  </si>
  <si>
    <t>1 Opći prihodi i primici</t>
  </si>
  <si>
    <t>4 Prihodi za posebne namjene</t>
  </si>
  <si>
    <t>5 Pomoći</t>
  </si>
  <si>
    <t>3 Vlastiti prihodi</t>
  </si>
  <si>
    <t>Ostali rashodi</t>
  </si>
  <si>
    <t>6 Donacije</t>
  </si>
  <si>
    <t>Osnovna škola "Braća Glumac"</t>
  </si>
  <si>
    <t>Dolac 11</t>
  </si>
  <si>
    <t>20290 Lastovo</t>
  </si>
  <si>
    <t>OIB: 80382692021</t>
  </si>
  <si>
    <t>Ostali rashodi za zaposlene</t>
  </si>
  <si>
    <t>Fondovi EU</t>
  </si>
  <si>
    <t>Decentralizirana sredstva</t>
  </si>
  <si>
    <t>Kapitalna ulaganja u osnovne škole</t>
  </si>
  <si>
    <t>Financiranje radnih materijala za učenike osnovnih škola</t>
  </si>
  <si>
    <t>Financiranje školskih projekata</t>
  </si>
  <si>
    <t>Nabava udžbenika za učenike OŠ</t>
  </si>
  <si>
    <t>Povećanje/smanjenje</t>
  </si>
  <si>
    <t xml:space="preserve">Glava 10202 </t>
  </si>
  <si>
    <t>Ustanove u obrazovanju</t>
  </si>
  <si>
    <t>12296 O.Š. Braća Glumac - Lastovo</t>
  </si>
  <si>
    <t>A 1. PRIHODI i RASHODI  PREMA EKONOMSKOJ KLASIFIKACIJI</t>
  </si>
  <si>
    <t>A 2. PRIHODI I RASHODI PREMA IZVORIMA FINANCIRANJA</t>
  </si>
  <si>
    <t>A 3. RASHODI PREMA FUNKCIJSKOJ KLASIFIKACIJI</t>
  </si>
  <si>
    <t>Zakonski standard ustanova u obrazovanju</t>
  </si>
  <si>
    <t xml:space="preserve">Naziv </t>
  </si>
  <si>
    <t>Izvor 11</t>
  </si>
  <si>
    <t>Izvor 32</t>
  </si>
  <si>
    <t>Vlastiti prihodi PK</t>
  </si>
  <si>
    <t>Vlastiti prihodi PK - prenesena sredstva</t>
  </si>
  <si>
    <t>Izvor 44</t>
  </si>
  <si>
    <t>Izvor 56</t>
  </si>
  <si>
    <t>Izvor 62</t>
  </si>
  <si>
    <t>Donacije PK</t>
  </si>
  <si>
    <t>Donacije PK- prenesena sredstva</t>
  </si>
  <si>
    <t>PROGRAM 1206</t>
  </si>
  <si>
    <t xml:space="preserve">EU projekti </t>
  </si>
  <si>
    <t>Tekući projekt T120602</t>
  </si>
  <si>
    <t>Europski soc.fond Zajedno možemo sve vol 6/7 pomoćnik u nastavi</t>
  </si>
  <si>
    <t>Izvor financiranja 1.1.1.</t>
  </si>
  <si>
    <t>PROGRAM 1207</t>
  </si>
  <si>
    <t>Aktivnost A120701</t>
  </si>
  <si>
    <t>Redovno poslovanje škole</t>
  </si>
  <si>
    <t>Financijski rashodi</t>
  </si>
  <si>
    <t xml:space="preserve">Rashodi za zaposlene </t>
  </si>
  <si>
    <t>Aktivnost A120702</t>
  </si>
  <si>
    <t>Investicijska ulaganja u OŠ</t>
  </si>
  <si>
    <t>Kapitalni projekt K120703</t>
  </si>
  <si>
    <t>Rashodi za nabavu proizvedene dugotrajne imovine</t>
  </si>
  <si>
    <t>PROGRAM 1208</t>
  </si>
  <si>
    <t>Pogram ustanova u obrazovanju iznad zakonskog standarda</t>
  </si>
  <si>
    <t>Aktivnost A120801</t>
  </si>
  <si>
    <t>Naknade građanima i kućanstvima</t>
  </si>
  <si>
    <t>Aktivnost A120804</t>
  </si>
  <si>
    <t>Aktivnost A120808</t>
  </si>
  <si>
    <t>Ras.za nab.prozv.dugo.im.</t>
  </si>
  <si>
    <t>Aktivnost A120810</t>
  </si>
  <si>
    <t>Ostale aktivnosti OŠ</t>
  </si>
  <si>
    <t>Izvor financiranja 6.2.2.</t>
  </si>
  <si>
    <t>Donacije PK - prenesena sredstva</t>
  </si>
  <si>
    <t>Dodatne djelatnosti OŠ</t>
  </si>
  <si>
    <t>Aktivnost A120818</t>
  </si>
  <si>
    <t>Organizacija prehrane u OŠ</t>
  </si>
  <si>
    <t>Aktivnost A120819</t>
  </si>
  <si>
    <t>Opkskrba higijenskim potrepštinama</t>
  </si>
  <si>
    <t>Izvor 52</t>
  </si>
  <si>
    <t>Ostale pomoći</t>
  </si>
  <si>
    <t xml:space="preserve"> Natjecanja iz znanja učenika</t>
  </si>
  <si>
    <t>Aktivnost A120803</t>
  </si>
  <si>
    <t>Rashodi za dodatna ulaganja na nefinancijskoj imovini</t>
  </si>
  <si>
    <t xml:space="preserve"> I. IZMJENE I DOPUNE FINANCIJSKOG PLANA ZA 2026. GODINU</t>
  </si>
  <si>
    <t>Plan za 2026.</t>
  </si>
  <si>
    <t>Novi plan 2026.</t>
  </si>
  <si>
    <t>5.0.111 Pomoći iz DP kroz opće prihode i primitke - DNŽ</t>
  </si>
  <si>
    <t>5.0.112 Pomoći iz DP kroz opće prihode i primitke - PK</t>
  </si>
  <si>
    <t>5.2.2 Ostale pomoći  -PK</t>
  </si>
  <si>
    <t>5.6.1001 Europski soc.fond fin. iz rasp.pred.ili unapri.napl.prih - DNŽ</t>
  </si>
  <si>
    <t>5.0.1121 Pomoći iz DP kroz opće prihode i primitke - PK, prenesena</t>
  </si>
  <si>
    <t>Izvor 50</t>
  </si>
  <si>
    <t>Pomoći iz državnog proračuna</t>
  </si>
  <si>
    <t>Pomoći iz državnog proračuna - prenesena sredstva</t>
  </si>
  <si>
    <t>Izvor financiranja 5.0.111</t>
  </si>
  <si>
    <t>Izvor financiranja 5.6.1001</t>
  </si>
  <si>
    <t>Izvor financiranja 1.1.1</t>
  </si>
  <si>
    <t>1.1.1 Opći prihodi i primici</t>
  </si>
  <si>
    <t>3.2.1 Vlastiti prihodi - PK</t>
  </si>
  <si>
    <t>4.4.1 Decentralizirana sredstva</t>
  </si>
  <si>
    <t>6.2.1 Donacije - PK</t>
  </si>
  <si>
    <t>3.2.2 Vlastiti prihodi PK - prenesena sredstva</t>
  </si>
  <si>
    <t>6.2.2 Donacije PK - prenesena sredstva</t>
  </si>
  <si>
    <t>Pomoći iz DP kroz opće prihode i primitke - DNŽ</t>
  </si>
  <si>
    <t>Europski soc.fond fin. iz rasp.pred.ili unapri.napl.prih - DNŽ</t>
  </si>
  <si>
    <t>Izvor  financiranja 4.4.1</t>
  </si>
  <si>
    <t>Pomoći iz DP kroz opće prihode i primitke - PK</t>
  </si>
  <si>
    <t>Izvor financiranja 5.0.112</t>
  </si>
  <si>
    <t>Izvor financiranja 5.2.2</t>
  </si>
  <si>
    <t xml:space="preserve">Ostale pomoći-PK </t>
  </si>
  <si>
    <t>Izvor financiranja 4.4.1</t>
  </si>
  <si>
    <t>Izvor financiranja 6.2.1</t>
  </si>
  <si>
    <t>Izvor financiranja 3.2.2</t>
  </si>
  <si>
    <t>Izvor financiranja 3.2.1.</t>
  </si>
  <si>
    <t>Izvor financiranja 5.0.1121</t>
  </si>
  <si>
    <t>Pomoći iz DP kroz opće prihode i primitke - PK,prenesena</t>
  </si>
  <si>
    <t>Povećanje/
smanjenje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</si>
</sst>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2"/>
      <color theme="1"/>
      <name val="Ariel"/>
      <charset val="238"/>
    </font>
    <font>
      <sz val="12"/>
      <color theme="1"/>
      <name val="Ariel"/>
      <charset val="238"/>
    </font>
    <font>
      <sz val="11"/>
      <color theme="1"/>
      <name val="Ariel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9" fillId="0" borderId="0"/>
    <xf numFmtId="0" fontId="3" fillId="0" borderId="0"/>
  </cellStyleXfs>
  <cellXfs count="22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11" fillId="2" borderId="13" xfId="0" applyFont="1" applyFill="1" applyBorder="1" applyAlignment="1">
      <alignment horizontal="left" vertical="center" wrapText="1"/>
    </xf>
    <xf numFmtId="0" fontId="10" fillId="2" borderId="13" xfId="0" quotePrefix="1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1" fillId="0" borderId="0" xfId="0" applyFont="1"/>
    <xf numFmtId="4" fontId="3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13" xfId="0" quotePrefix="1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4" fontId="6" fillId="4" borderId="21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9" fillId="0" borderId="0" xfId="0" applyFont="1"/>
    <xf numFmtId="0" fontId="15" fillId="0" borderId="0" xfId="0" quotePrefix="1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Font="1" applyBorder="1" applyAlignment="1">
      <alignment horizontal="left" wrapText="1"/>
    </xf>
    <xf numFmtId="0" fontId="11" fillId="0" borderId="2" xfId="0" quotePrefix="1" applyFont="1" applyBorder="1" applyAlignment="1">
      <alignment horizontal="left" wrapText="1"/>
    </xf>
    <xf numFmtId="0" fontId="11" fillId="0" borderId="2" xfId="0" quotePrefix="1" applyFont="1" applyBorder="1" applyAlignment="1">
      <alignment horizontal="center" wrapText="1"/>
    </xf>
    <xf numFmtId="0" fontId="11" fillId="0" borderId="2" xfId="0" quotePrefix="1" applyNumberFormat="1" applyFont="1" applyFill="1" applyBorder="1" applyAlignment="1" applyProtection="1">
      <alignment horizontal="left"/>
    </xf>
    <xf numFmtId="0" fontId="6" fillId="5" borderId="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/>
    <xf numFmtId="4" fontId="6" fillId="4" borderId="7" xfId="0" applyNumberFormat="1" applyFont="1" applyFill="1" applyBorder="1" applyAlignment="1" applyProtection="1">
      <alignment horizontal="center" vertical="center" wrapText="1"/>
    </xf>
    <xf numFmtId="4" fontId="6" fillId="4" borderId="8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/>
    </xf>
    <xf numFmtId="4" fontId="6" fillId="2" borderId="9" xfId="0" applyNumberFormat="1" applyFont="1" applyFill="1" applyBorder="1" applyAlignment="1">
      <alignment horizontal="right"/>
    </xf>
    <xf numFmtId="4" fontId="6" fillId="2" borderId="16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2" borderId="14" xfId="0" applyNumberFormat="1" applyFont="1" applyFill="1" applyBorder="1" applyAlignment="1">
      <alignment horizontal="right"/>
    </xf>
    <xf numFmtId="4" fontId="3" fillId="2" borderId="1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horizontal="right" vertical="center"/>
    </xf>
    <xf numFmtId="4" fontId="3" fillId="2" borderId="14" xfId="0" applyNumberFormat="1" applyFont="1" applyFill="1" applyBorder="1" applyAlignment="1">
      <alignment horizontal="right" vertical="center"/>
    </xf>
    <xf numFmtId="4" fontId="6" fillId="2" borderId="17" xfId="0" applyNumberFormat="1" applyFont="1" applyFill="1" applyBorder="1" applyAlignment="1">
      <alignment horizontal="right" vertical="center"/>
    </xf>
    <xf numFmtId="4" fontId="3" fillId="2" borderId="17" xfId="0" applyNumberFormat="1" applyFont="1" applyFill="1" applyBorder="1" applyAlignment="1">
      <alignment horizontal="right" vertical="center"/>
    </xf>
    <xf numFmtId="4" fontId="6" fillId="2" borderId="11" xfId="0" applyNumberFormat="1" applyFont="1" applyFill="1" applyBorder="1" applyAlignment="1">
      <alignment horizontal="right" vertical="center"/>
    </xf>
    <xf numFmtId="4" fontId="6" fillId="2" borderId="12" xfId="0" applyNumberFormat="1" applyFont="1" applyFill="1" applyBorder="1" applyAlignment="1">
      <alignment horizontal="right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3" fillId="0" borderId="0" xfId="0" applyNumberFormat="1" applyFont="1"/>
    <xf numFmtId="4" fontId="6" fillId="4" borderId="3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 applyProtection="1"/>
    <xf numFmtId="4" fontId="11" fillId="4" borderId="1" xfId="0" quotePrefix="1" applyNumberFormat="1" applyFont="1" applyFill="1" applyBorder="1" applyAlignment="1">
      <alignment horizontal="right"/>
    </xf>
    <xf numFmtId="4" fontId="11" fillId="4" borderId="3" xfId="0" applyNumberFormat="1" applyFont="1" applyFill="1" applyBorder="1" applyAlignment="1" applyProtection="1">
      <alignment horizontal="right" wrapText="1"/>
    </xf>
    <xf numFmtId="4" fontId="6" fillId="3" borderId="1" xfId="0" quotePrefix="1" applyNumberFormat="1" applyFont="1" applyFill="1" applyBorder="1" applyAlignment="1">
      <alignment horizontal="right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23" xfId="0" applyNumberFormat="1" applyFont="1" applyFill="1" applyBorder="1" applyAlignment="1">
      <alignment horizontal="right" vertical="center"/>
    </xf>
    <xf numFmtId="0" fontId="6" fillId="0" borderId="13" xfId="0" applyNumberFormat="1" applyFont="1" applyFill="1" applyBorder="1" applyAlignment="1" applyProtection="1">
      <alignment horizontal="left" vertical="center" wrapText="1"/>
    </xf>
    <xf numFmtId="0" fontId="11" fillId="2" borderId="13" xfId="0" applyNumberFormat="1" applyFont="1" applyFill="1" applyBorder="1" applyAlignment="1" applyProtection="1">
      <alignment vertical="center" wrapText="1"/>
    </xf>
    <xf numFmtId="0" fontId="17" fillId="2" borderId="13" xfId="0" quotePrefix="1" applyFont="1" applyFill="1" applyBorder="1" applyAlignment="1">
      <alignment horizontal="left" vertical="center" wrapText="1"/>
    </xf>
    <xf numFmtId="0" fontId="11" fillId="2" borderId="13" xfId="0" applyNumberFormat="1" applyFont="1" applyFill="1" applyBorder="1" applyAlignment="1" applyProtection="1">
      <alignment horizontal="left" vertical="center" wrapText="1"/>
    </xf>
    <xf numFmtId="0" fontId="6" fillId="0" borderId="15" xfId="0" applyNumberFormat="1" applyFont="1" applyFill="1" applyBorder="1" applyAlignment="1" applyProtection="1">
      <alignment horizontal="left" vertical="center" wrapText="1"/>
    </xf>
    <xf numFmtId="0" fontId="6" fillId="4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/>
    </xf>
    <xf numFmtId="4" fontId="14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</xf>
    <xf numFmtId="4" fontId="6" fillId="0" borderId="9" xfId="0" applyNumberFormat="1" applyFont="1" applyFill="1" applyBorder="1" applyAlignment="1" applyProtection="1">
      <alignment horizontal="right" vertical="center" wrapText="1"/>
    </xf>
    <xf numFmtId="4" fontId="6" fillId="0" borderId="16" xfId="0" applyNumberFormat="1" applyFont="1" applyFill="1" applyBorder="1" applyAlignment="1" applyProtection="1">
      <alignment horizontal="right" vertical="center" wrapText="1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4" fontId="6" fillId="0" borderId="14" xfId="0" applyNumberFormat="1" applyFont="1" applyFill="1" applyBorder="1" applyAlignment="1" applyProtection="1">
      <alignment horizontal="right" vertical="center" wrapText="1"/>
    </xf>
    <xf numFmtId="4" fontId="6" fillId="2" borderId="14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 applyAlignment="1">
      <alignment horizontal="right" vertical="center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4" fontId="6" fillId="0" borderId="11" xfId="0" applyNumberFormat="1" applyFont="1" applyFill="1" applyBorder="1" applyAlignment="1" applyProtection="1">
      <alignment horizontal="right" vertical="center" wrapText="1"/>
    </xf>
    <xf numFmtId="4" fontId="6" fillId="0" borderId="12" xfId="0" applyNumberFormat="1" applyFont="1" applyFill="1" applyBorder="1" applyAlignment="1" applyProtection="1">
      <alignment horizontal="right" vertical="center" wrapText="1"/>
    </xf>
    <xf numFmtId="0" fontId="6" fillId="4" borderId="19" xfId="0" applyNumberFormat="1" applyFont="1" applyFill="1" applyBorder="1" applyAlignment="1" applyProtection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" fontId="3" fillId="0" borderId="9" xfId="0" applyNumberFormat="1" applyFont="1" applyFill="1" applyBorder="1" applyAlignment="1" applyProtection="1">
      <alignment horizontal="righ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 inden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6" fillId="5" borderId="4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>
      <alignment horizontal="right"/>
    </xf>
    <xf numFmtId="3" fontId="6" fillId="4" borderId="4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3" fontId="11" fillId="2" borderId="3" xfId="0" applyNumberFormat="1" applyFont="1" applyFill="1" applyBorder="1" applyAlignment="1">
      <alignment horizontal="right"/>
    </xf>
    <xf numFmtId="3" fontId="11" fillId="4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 applyProtection="1">
      <alignment horizontal="right" vertical="center" wrapText="1"/>
    </xf>
    <xf numFmtId="4" fontId="6" fillId="0" borderId="2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vertical="center"/>
    </xf>
    <xf numFmtId="4" fontId="6" fillId="0" borderId="21" xfId="0" applyNumberFormat="1" applyFont="1" applyFill="1" applyBorder="1" applyAlignment="1">
      <alignment horizontal="right" vertical="center" wrapText="1"/>
    </xf>
    <xf numFmtId="4" fontId="6" fillId="0" borderId="21" xfId="0" applyNumberFormat="1" applyFont="1" applyFill="1" applyBorder="1" applyAlignment="1" applyProtection="1">
      <alignment horizontal="right" vertical="center" wrapText="1"/>
    </xf>
    <xf numFmtId="4" fontId="6" fillId="0" borderId="25" xfId="0" applyNumberFormat="1" applyFont="1" applyFill="1" applyBorder="1" applyAlignment="1" applyProtection="1">
      <alignment horizontal="righ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4" borderId="4" xfId="0" applyFont="1" applyFill="1" applyBorder="1" applyAlignment="1">
      <alignment horizontal="left" vertical="center" wrapText="1"/>
    </xf>
    <xf numFmtId="4" fontId="3" fillId="2" borderId="14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left" vertical="center" wrapText="1"/>
    </xf>
    <xf numFmtId="0" fontId="11" fillId="4" borderId="2" xfId="0" applyNumberFormat="1" applyFont="1" applyFill="1" applyBorder="1" applyAlignment="1" applyProtection="1">
      <alignment horizontal="left" vertical="center" wrapText="1"/>
    </xf>
    <xf numFmtId="0" fontId="11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6" fillId="4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0" fillId="0" borderId="2" xfId="0" applyBorder="1" applyAlignment="1"/>
    <xf numFmtId="0" fontId="0" fillId="0" borderId="4" xfId="0" applyBorder="1" applyAlignment="1"/>
    <xf numFmtId="0" fontId="6" fillId="3" borderId="1" xfId="0" quotePrefix="1" applyFont="1" applyFill="1" applyBorder="1" applyAlignment="1">
      <alignment horizontal="left" wrapText="1"/>
    </xf>
    <xf numFmtId="0" fontId="0" fillId="3" borderId="2" xfId="0" applyFill="1" applyBorder="1" applyAlignment="1"/>
    <xf numFmtId="0" fontId="0" fillId="3" borderId="4" xfId="0" applyFill="1" applyBorder="1" applyAlignment="1"/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0" borderId="1" xfId="0" quotePrefix="1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26" fillId="4" borderId="2" xfId="0" applyFont="1" applyFill="1" applyBorder="1" applyAlignment="1">
      <alignment horizontal="left" vertical="center" wrapText="1"/>
    </xf>
    <xf numFmtId="0" fontId="26" fillId="4" borderId="4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vertical="center" wrapText="1"/>
    </xf>
    <xf numFmtId="0" fontId="27" fillId="4" borderId="2" xfId="0" applyFont="1" applyFill="1" applyBorder="1" applyAlignment="1">
      <alignment vertical="center" wrapText="1"/>
    </xf>
    <xf numFmtId="0" fontId="27" fillId="4" borderId="4" xfId="0" applyFont="1" applyFill="1" applyBorder="1" applyAlignment="1">
      <alignment vertical="center" wrapText="1"/>
    </xf>
  </cellXfs>
  <cellStyles count="3">
    <cellStyle name="Normalno" xfId="0" builtinId="0"/>
    <cellStyle name="Normalno 3 2" xfId="1" xr:uid="{555EDF39-33CB-49A3-8385-5F2D5AE64D18}"/>
    <cellStyle name="Obično_List4" xfId="2" xr:uid="{538164F1-A0FB-4521-932F-F7B0976CCB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opLeftCell="A7" workbookViewId="0">
      <selection activeCell="I17" sqref="I17"/>
    </sheetView>
  </sheetViews>
  <sheetFormatPr defaultRowHeight="15"/>
  <cols>
    <col min="5" max="5" width="25.28515625" customWidth="1"/>
    <col min="6" max="8" width="25.28515625" style="18" customWidth="1"/>
  </cols>
  <sheetData>
    <row r="1" spans="1:8" s="38" customFormat="1" ht="12.75">
      <c r="F1" s="48"/>
      <c r="G1" s="48"/>
      <c r="H1" s="48"/>
    </row>
    <row r="2" spans="1:8" ht="15.75">
      <c r="A2" s="110" t="s">
        <v>52</v>
      </c>
      <c r="B2" s="111"/>
      <c r="C2" s="111"/>
      <c r="D2" s="112"/>
      <c r="F2"/>
      <c r="G2"/>
      <c r="H2"/>
    </row>
    <row r="3" spans="1:8" ht="15.75">
      <c r="A3" s="111" t="s">
        <v>53</v>
      </c>
      <c r="B3" s="111"/>
      <c r="C3" s="111"/>
      <c r="D3" s="112"/>
      <c r="F3"/>
      <c r="G3"/>
      <c r="H3"/>
    </row>
    <row r="4" spans="1:8" ht="15.75">
      <c r="A4" s="111" t="s">
        <v>54</v>
      </c>
      <c r="B4" s="111"/>
      <c r="C4" s="111"/>
      <c r="D4" s="112"/>
      <c r="F4"/>
      <c r="G4"/>
      <c r="H4"/>
    </row>
    <row r="5" spans="1:8" ht="17.25" customHeight="1">
      <c r="A5" s="111" t="s">
        <v>55</v>
      </c>
      <c r="B5" s="111"/>
      <c r="C5" s="111"/>
      <c r="D5" s="112"/>
      <c r="F5"/>
      <c r="G5"/>
      <c r="H5"/>
    </row>
    <row r="6" spans="1:8" ht="20.25" customHeight="1">
      <c r="A6" s="169" t="s">
        <v>116</v>
      </c>
      <c r="B6" s="169"/>
      <c r="C6" s="169"/>
      <c r="D6" s="169"/>
      <c r="E6" s="169"/>
      <c r="F6" s="169"/>
      <c r="G6" s="169"/>
      <c r="H6" s="169"/>
    </row>
    <row r="7" spans="1:8" ht="14.25" customHeight="1">
      <c r="A7" s="3"/>
      <c r="B7" s="3"/>
      <c r="C7" s="3"/>
      <c r="D7" s="3"/>
      <c r="E7" s="3"/>
      <c r="F7" s="17"/>
      <c r="G7" s="17"/>
      <c r="H7" s="17"/>
    </row>
    <row r="8" spans="1:8" ht="15.75">
      <c r="A8" s="169" t="s">
        <v>18</v>
      </c>
      <c r="B8" s="169"/>
      <c r="C8" s="169"/>
      <c r="D8" s="169"/>
      <c r="E8" s="169"/>
      <c r="F8" s="169"/>
      <c r="G8" s="186"/>
      <c r="H8" s="186"/>
    </row>
    <row r="9" spans="1:8" ht="14.25" customHeight="1">
      <c r="A9" s="3"/>
      <c r="B9" s="3"/>
      <c r="C9" s="3"/>
      <c r="D9" s="3"/>
      <c r="E9" s="3"/>
      <c r="F9" s="17"/>
      <c r="G9" s="25"/>
      <c r="H9" s="25"/>
    </row>
    <row r="10" spans="1:8" ht="18" customHeight="1">
      <c r="A10" s="169" t="s">
        <v>21</v>
      </c>
      <c r="B10" s="170"/>
      <c r="C10" s="170"/>
      <c r="D10" s="170"/>
      <c r="E10" s="170"/>
      <c r="F10" s="170"/>
      <c r="G10" s="170"/>
      <c r="H10" s="170"/>
    </row>
    <row r="11" spans="1:8" ht="14.25" customHeight="1">
      <c r="A11" s="1"/>
      <c r="B11" s="2"/>
      <c r="C11" s="2"/>
      <c r="D11" s="2"/>
      <c r="E11" s="4"/>
      <c r="F11" s="66"/>
      <c r="G11" s="66"/>
      <c r="H11" s="67" t="s">
        <v>31</v>
      </c>
    </row>
    <row r="12" spans="1:8">
      <c r="A12" s="11"/>
      <c r="B12" s="12"/>
      <c r="C12" s="12"/>
      <c r="D12" s="13"/>
      <c r="E12" s="14"/>
      <c r="F12" s="68" t="s">
        <v>117</v>
      </c>
      <c r="G12" s="79" t="s">
        <v>63</v>
      </c>
      <c r="H12" s="80" t="s">
        <v>118</v>
      </c>
    </row>
    <row r="13" spans="1:8">
      <c r="A13" s="187" t="s">
        <v>0</v>
      </c>
      <c r="B13" s="168"/>
      <c r="C13" s="168"/>
      <c r="D13" s="168"/>
      <c r="E13" s="188"/>
      <c r="F13" s="69">
        <f t="shared" ref="F13:H13" si="0">F14+F15</f>
        <v>909685</v>
      </c>
      <c r="G13" s="69">
        <f t="shared" si="0"/>
        <v>147608</v>
      </c>
      <c r="H13" s="69">
        <f t="shared" si="0"/>
        <v>1057293</v>
      </c>
    </row>
    <row r="14" spans="1:8">
      <c r="A14" s="179" t="s">
        <v>33</v>
      </c>
      <c r="B14" s="182"/>
      <c r="C14" s="182"/>
      <c r="D14" s="182"/>
      <c r="E14" s="184"/>
      <c r="F14" s="70">
        <v>909685</v>
      </c>
      <c r="G14" s="70">
        <f>H14-F14</f>
        <v>147608</v>
      </c>
      <c r="H14" s="70">
        <v>1057293</v>
      </c>
    </row>
    <row r="15" spans="1:8">
      <c r="A15" s="183" t="s">
        <v>32</v>
      </c>
      <c r="B15" s="184"/>
      <c r="C15" s="184"/>
      <c r="D15" s="184"/>
      <c r="E15" s="184"/>
      <c r="F15" s="70">
        <v>0</v>
      </c>
      <c r="G15" s="70">
        <f t="shared" ref="G15:G19" si="1">H15-F15</f>
        <v>0</v>
      </c>
      <c r="H15" s="70">
        <v>0</v>
      </c>
    </row>
    <row r="16" spans="1:8">
      <c r="A16" s="15" t="s">
        <v>2</v>
      </c>
      <c r="B16" s="16"/>
      <c r="C16" s="16"/>
      <c r="D16" s="16"/>
      <c r="E16" s="16"/>
      <c r="F16" s="69">
        <f t="shared" ref="F16:H16" si="2">F17+F18</f>
        <v>909685</v>
      </c>
      <c r="G16" s="70">
        <f t="shared" si="1"/>
        <v>87636</v>
      </c>
      <c r="H16" s="69">
        <f t="shared" si="2"/>
        <v>997321</v>
      </c>
    </row>
    <row r="17" spans="1:8">
      <c r="A17" s="185" t="s">
        <v>34</v>
      </c>
      <c r="B17" s="182"/>
      <c r="C17" s="182"/>
      <c r="D17" s="182"/>
      <c r="E17" s="182"/>
      <c r="F17" s="70">
        <v>886185</v>
      </c>
      <c r="G17" s="70">
        <f t="shared" si="1"/>
        <v>14136</v>
      </c>
      <c r="H17" s="71">
        <v>900321</v>
      </c>
    </row>
    <row r="18" spans="1:8">
      <c r="A18" s="183" t="s">
        <v>35</v>
      </c>
      <c r="B18" s="184"/>
      <c r="C18" s="184"/>
      <c r="D18" s="184"/>
      <c r="E18" s="184"/>
      <c r="F18" s="70">
        <v>23500</v>
      </c>
      <c r="G18" s="70">
        <f t="shared" si="1"/>
        <v>73500</v>
      </c>
      <c r="H18" s="71">
        <v>97000</v>
      </c>
    </row>
    <row r="19" spans="1:8">
      <c r="A19" s="167" t="s">
        <v>3</v>
      </c>
      <c r="B19" s="168"/>
      <c r="C19" s="168"/>
      <c r="D19" s="168"/>
      <c r="E19" s="168"/>
      <c r="F19" s="69">
        <f>F13-F16</f>
        <v>0</v>
      </c>
      <c r="G19" s="70">
        <f t="shared" si="1"/>
        <v>59972</v>
      </c>
      <c r="H19" s="69">
        <f t="shared" ref="H19" si="3">H13-H16</f>
        <v>59972</v>
      </c>
    </row>
    <row r="20" spans="1:8" ht="18">
      <c r="A20" s="3"/>
      <c r="B20" s="5"/>
      <c r="C20" s="5"/>
      <c r="D20" s="5"/>
      <c r="E20" s="5"/>
      <c r="F20" s="72"/>
      <c r="G20" s="72"/>
      <c r="H20" s="72"/>
    </row>
    <row r="21" spans="1:8" ht="18" customHeight="1">
      <c r="A21" s="169" t="s">
        <v>22</v>
      </c>
      <c r="B21" s="170"/>
      <c r="C21" s="170"/>
      <c r="D21" s="170"/>
      <c r="E21" s="170"/>
      <c r="F21" s="170"/>
      <c r="G21" s="170"/>
      <c r="H21" s="170"/>
    </row>
    <row r="22" spans="1:8" ht="18">
      <c r="A22" s="3"/>
      <c r="B22" s="5"/>
      <c r="C22" s="5"/>
      <c r="D22" s="5"/>
      <c r="E22" s="5"/>
      <c r="F22" s="72"/>
      <c r="G22" s="72"/>
      <c r="H22" s="72"/>
    </row>
    <row r="23" spans="1:8">
      <c r="A23" s="11"/>
      <c r="B23" s="12"/>
      <c r="C23" s="12"/>
      <c r="D23" s="13"/>
      <c r="E23" s="14"/>
      <c r="F23" s="68" t="s">
        <v>117</v>
      </c>
      <c r="G23" s="80" t="s">
        <v>63</v>
      </c>
      <c r="H23" s="80" t="s">
        <v>118</v>
      </c>
    </row>
    <row r="24" spans="1:8" ht="15.75" customHeight="1">
      <c r="A24" s="179" t="s">
        <v>36</v>
      </c>
      <c r="B24" s="180"/>
      <c r="C24" s="180"/>
      <c r="D24" s="180"/>
      <c r="E24" s="181"/>
      <c r="F24" s="70">
        <v>0</v>
      </c>
      <c r="G24" s="70">
        <v>0</v>
      </c>
      <c r="H24" s="70">
        <v>0</v>
      </c>
    </row>
    <row r="25" spans="1:8">
      <c r="A25" s="179" t="s">
        <v>37</v>
      </c>
      <c r="B25" s="182"/>
      <c r="C25" s="182"/>
      <c r="D25" s="182"/>
      <c r="E25" s="182"/>
      <c r="F25" s="70">
        <v>0</v>
      </c>
      <c r="G25" s="70">
        <v>0</v>
      </c>
      <c r="H25" s="70">
        <v>0</v>
      </c>
    </row>
    <row r="26" spans="1:8">
      <c r="A26" s="167" t="s">
        <v>4</v>
      </c>
      <c r="B26" s="168"/>
      <c r="C26" s="168"/>
      <c r="D26" s="168"/>
      <c r="E26" s="168"/>
      <c r="F26" s="69">
        <v>0</v>
      </c>
      <c r="G26" s="69">
        <v>0</v>
      </c>
      <c r="H26" s="69">
        <v>0</v>
      </c>
    </row>
    <row r="27" spans="1:8">
      <c r="A27" s="167" t="s">
        <v>5</v>
      </c>
      <c r="B27" s="168"/>
      <c r="C27" s="168"/>
      <c r="D27" s="168"/>
      <c r="E27" s="168"/>
      <c r="F27" s="69">
        <v>0</v>
      </c>
      <c r="G27" s="69">
        <v>0</v>
      </c>
      <c r="H27" s="69">
        <v>0</v>
      </c>
    </row>
    <row r="28" spans="1:8" ht="18">
      <c r="A28" s="8"/>
      <c r="B28" s="5"/>
      <c r="C28" s="5"/>
      <c r="D28" s="5"/>
      <c r="E28" s="5"/>
      <c r="F28" s="72"/>
      <c r="G28" s="72"/>
      <c r="H28" s="72"/>
    </row>
    <row r="29" spans="1:8" ht="18" customHeight="1">
      <c r="A29" s="169" t="s">
        <v>41</v>
      </c>
      <c r="B29" s="170"/>
      <c r="C29" s="170"/>
      <c r="D29" s="170"/>
      <c r="E29" s="170"/>
      <c r="F29" s="170"/>
      <c r="G29" s="170"/>
      <c r="H29" s="170"/>
    </row>
    <row r="30" spans="1:8" ht="18">
      <c r="A30" s="8"/>
      <c r="B30" s="5"/>
      <c r="C30" s="5"/>
      <c r="D30" s="5"/>
      <c r="E30" s="5"/>
      <c r="F30" s="72"/>
      <c r="G30" s="72"/>
      <c r="H30" s="72"/>
    </row>
    <row r="31" spans="1:8">
      <c r="A31" s="173"/>
      <c r="B31" s="174"/>
      <c r="C31" s="174"/>
      <c r="D31" s="174"/>
      <c r="E31" s="175"/>
      <c r="F31" s="68" t="s">
        <v>117</v>
      </c>
      <c r="G31" s="80" t="s">
        <v>63</v>
      </c>
      <c r="H31" s="80" t="s">
        <v>118</v>
      </c>
    </row>
    <row r="32" spans="1:8">
      <c r="A32" s="171" t="s">
        <v>38</v>
      </c>
      <c r="B32" s="171"/>
      <c r="C32" s="171"/>
      <c r="D32" s="171"/>
      <c r="E32" s="171"/>
      <c r="F32" s="73">
        <v>0</v>
      </c>
      <c r="G32" s="73">
        <f>H32-F32</f>
        <v>-59972</v>
      </c>
      <c r="H32" s="73">
        <v>-59972</v>
      </c>
    </row>
    <row r="33" spans="1:8">
      <c r="A33" s="176" t="s">
        <v>39</v>
      </c>
      <c r="B33" s="177"/>
      <c r="C33" s="177"/>
      <c r="D33" s="177"/>
      <c r="E33" s="178"/>
      <c r="F33" s="74">
        <v>0</v>
      </c>
      <c r="G33" s="74">
        <v>0</v>
      </c>
      <c r="H33" s="74">
        <v>0</v>
      </c>
    </row>
    <row r="34" spans="1:8" ht="26.25" customHeight="1">
      <c r="A34" s="172" t="s">
        <v>40</v>
      </c>
      <c r="B34" s="172"/>
      <c r="C34" s="172"/>
      <c r="D34" s="172"/>
      <c r="E34" s="172"/>
      <c r="F34" s="74">
        <f t="shared" ref="F34:H34" si="4">F19+F26+F32-F33</f>
        <v>0</v>
      </c>
      <c r="G34" s="74">
        <f t="shared" si="4"/>
        <v>0</v>
      </c>
      <c r="H34" s="74">
        <f t="shared" si="4"/>
        <v>0</v>
      </c>
    </row>
    <row r="36" spans="1:8" ht="15.75">
      <c r="A36" s="159" t="s">
        <v>42</v>
      </c>
      <c r="B36" s="159"/>
      <c r="C36" s="159"/>
      <c r="D36" s="159"/>
      <c r="E36" s="159"/>
      <c r="F36" s="159"/>
      <c r="G36" s="159"/>
      <c r="H36" s="159"/>
    </row>
    <row r="37" spans="1:8" ht="18">
      <c r="A37" s="39"/>
      <c r="B37" s="40"/>
      <c r="C37" s="40"/>
      <c r="D37" s="40"/>
      <c r="E37" s="40"/>
      <c r="F37" s="75"/>
      <c r="G37" s="75"/>
      <c r="H37" s="75"/>
    </row>
    <row r="38" spans="1:8">
      <c r="A38" s="41"/>
      <c r="B38" s="42"/>
      <c r="C38" s="42"/>
      <c r="D38" s="43"/>
      <c r="E38" s="44"/>
      <c r="F38" s="68" t="s">
        <v>117</v>
      </c>
      <c r="G38" s="80" t="s">
        <v>63</v>
      </c>
      <c r="H38" s="80" t="s">
        <v>118</v>
      </c>
    </row>
    <row r="39" spans="1:8">
      <c r="A39" s="160" t="s">
        <v>38</v>
      </c>
      <c r="B39" s="161"/>
      <c r="C39" s="161"/>
      <c r="D39" s="161"/>
      <c r="E39" s="162"/>
      <c r="F39" s="76">
        <v>0</v>
      </c>
      <c r="G39" s="76">
        <f>F42</f>
        <v>0</v>
      </c>
      <c r="H39" s="77">
        <v>0</v>
      </c>
    </row>
    <row r="40" spans="1:8" ht="28.5" customHeight="1">
      <c r="A40" s="160" t="s">
        <v>43</v>
      </c>
      <c r="B40" s="161"/>
      <c r="C40" s="161"/>
      <c r="D40" s="161"/>
      <c r="E40" s="162"/>
      <c r="F40" s="76">
        <v>0</v>
      </c>
      <c r="G40" s="76">
        <v>0</v>
      </c>
      <c r="H40" s="77">
        <v>0</v>
      </c>
    </row>
    <row r="41" spans="1:8">
      <c r="A41" s="160" t="s">
        <v>44</v>
      </c>
      <c r="B41" s="163"/>
      <c r="C41" s="163"/>
      <c r="D41" s="163"/>
      <c r="E41" s="164"/>
      <c r="F41" s="76">
        <v>0</v>
      </c>
      <c r="G41" s="76">
        <v>0</v>
      </c>
      <c r="H41" s="77">
        <v>0</v>
      </c>
    </row>
    <row r="42" spans="1:8" ht="15" customHeight="1">
      <c r="A42" s="165" t="s">
        <v>39</v>
      </c>
      <c r="B42" s="166"/>
      <c r="C42" s="166"/>
      <c r="D42" s="166"/>
      <c r="E42" s="166"/>
      <c r="F42" s="78">
        <f t="shared" ref="F42:H42" si="5">F39-F40+F41</f>
        <v>0</v>
      </c>
      <c r="G42" s="78">
        <f t="shared" si="5"/>
        <v>0</v>
      </c>
      <c r="H42" s="74">
        <f t="shared" si="5"/>
        <v>0</v>
      </c>
    </row>
  </sheetData>
  <mergeCells count="24">
    <mergeCell ref="A17:E17"/>
    <mergeCell ref="A10:H10"/>
    <mergeCell ref="A21:H21"/>
    <mergeCell ref="A6:H6"/>
    <mergeCell ref="A8:H8"/>
    <mergeCell ref="A13:E13"/>
    <mergeCell ref="A14:E14"/>
    <mergeCell ref="A15:E15"/>
    <mergeCell ref="A24:E24"/>
    <mergeCell ref="A25:E25"/>
    <mergeCell ref="A26:E26"/>
    <mergeCell ref="A18:E18"/>
    <mergeCell ref="A19:E19"/>
    <mergeCell ref="A27:E27"/>
    <mergeCell ref="A29:H29"/>
    <mergeCell ref="A32:E32"/>
    <mergeCell ref="A34:E34"/>
    <mergeCell ref="A31:E31"/>
    <mergeCell ref="A33:E33"/>
    <mergeCell ref="A36:H36"/>
    <mergeCell ref="A39:E39"/>
    <mergeCell ref="A40:E40"/>
    <mergeCell ref="A41:E41"/>
    <mergeCell ref="A42:E42"/>
  </mergeCells>
  <pageMargins left="0.70866141732283472" right="0.70866141732283472" top="0.15748031496062992" bottom="0.1574803149606299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450E-E040-4B09-A456-426A52FE74AE}">
  <dimension ref="A1:F27"/>
  <sheetViews>
    <sheetView topLeftCell="A10" zoomScaleNormal="100" workbookViewId="0">
      <selection activeCell="D26" sqref="D26"/>
    </sheetView>
  </sheetViews>
  <sheetFormatPr defaultRowHeight="15"/>
  <cols>
    <col min="1" max="1" width="7.42578125" bestFit="1" customWidth="1"/>
    <col min="2" max="2" width="8.42578125" bestFit="1" customWidth="1"/>
    <col min="3" max="3" width="25.28515625" customWidth="1"/>
    <col min="4" max="6" width="22" style="18" customWidth="1"/>
  </cols>
  <sheetData>
    <row r="1" spans="1:6" ht="18" customHeight="1">
      <c r="A1" s="3"/>
      <c r="B1" s="3"/>
      <c r="C1" s="3"/>
      <c r="D1" s="17"/>
      <c r="E1" s="17"/>
      <c r="F1" s="17"/>
    </row>
    <row r="2" spans="1:6" ht="15.75">
      <c r="A2" s="169" t="s">
        <v>18</v>
      </c>
      <c r="B2" s="169"/>
      <c r="C2" s="169"/>
      <c r="D2" s="169"/>
      <c r="E2" s="186"/>
      <c r="F2" s="186"/>
    </row>
    <row r="3" spans="1:6" ht="18">
      <c r="A3" s="3"/>
      <c r="B3" s="3"/>
      <c r="C3" s="3"/>
      <c r="D3" s="17"/>
      <c r="E3" s="25"/>
      <c r="F3" s="25"/>
    </row>
    <row r="4" spans="1:6" ht="18" customHeight="1">
      <c r="A4" s="169" t="s">
        <v>7</v>
      </c>
      <c r="B4" s="170"/>
      <c r="C4" s="170"/>
      <c r="D4" s="170"/>
      <c r="E4" s="170"/>
      <c r="F4" s="170"/>
    </row>
    <row r="5" spans="1:6" ht="18">
      <c r="A5" s="3"/>
      <c r="B5" s="3"/>
      <c r="C5" s="3"/>
      <c r="D5" s="17"/>
      <c r="E5" s="25"/>
      <c r="F5" s="25"/>
    </row>
    <row r="6" spans="1:6" ht="15.75">
      <c r="A6" s="169" t="s">
        <v>67</v>
      </c>
      <c r="B6" s="189"/>
      <c r="C6" s="189"/>
      <c r="D6" s="189"/>
      <c r="E6" s="189"/>
      <c r="F6" s="189"/>
    </row>
    <row r="7" spans="1:6" ht="18.75" thickBot="1">
      <c r="A7" s="3"/>
      <c r="B7" s="3"/>
      <c r="C7" s="3"/>
      <c r="D7" s="17"/>
      <c r="E7" s="25"/>
      <c r="F7" s="25"/>
    </row>
    <row r="8" spans="1:6" ht="15.75" thickBot="1">
      <c r="A8" s="45" t="s">
        <v>8</v>
      </c>
      <c r="B8" s="46" t="s">
        <v>9</v>
      </c>
      <c r="C8" s="46" t="s">
        <v>6</v>
      </c>
      <c r="D8" s="49" t="s">
        <v>117</v>
      </c>
      <c r="E8" s="49" t="s">
        <v>63</v>
      </c>
      <c r="F8" s="50" t="s">
        <v>118</v>
      </c>
    </row>
    <row r="9" spans="1:6" ht="15.75" thickBot="1">
      <c r="A9" s="143"/>
      <c r="B9" s="141"/>
      <c r="C9" s="142" t="s">
        <v>0</v>
      </c>
      <c r="D9" s="144">
        <f>D10+D14</f>
        <v>909685</v>
      </c>
      <c r="E9" s="144">
        <f>E10+E14</f>
        <v>147608</v>
      </c>
      <c r="F9" s="145">
        <f>F10+F14</f>
        <v>1057293</v>
      </c>
    </row>
    <row r="10" spans="1:6" s="26" customFormat="1" ht="15.75" customHeight="1">
      <c r="A10" s="36">
        <v>6</v>
      </c>
      <c r="B10" s="37"/>
      <c r="C10" s="37" t="s">
        <v>1</v>
      </c>
      <c r="D10" s="83">
        <f>SUM(D11:D13)</f>
        <v>909685</v>
      </c>
      <c r="E10" s="83">
        <f>F10-D10</f>
        <v>147608</v>
      </c>
      <c r="F10" s="84">
        <f>SUM(F11:F13)</f>
        <v>1057293</v>
      </c>
    </row>
    <row r="11" spans="1:6" s="29" customFormat="1" ht="38.25">
      <c r="A11" s="23"/>
      <c r="B11" s="7">
        <v>63</v>
      </c>
      <c r="C11" s="7" t="s">
        <v>23</v>
      </c>
      <c r="D11" s="61">
        <v>764571</v>
      </c>
      <c r="E11" s="51">
        <f>F11-D11</f>
        <v>73815</v>
      </c>
      <c r="F11" s="61">
        <v>838386</v>
      </c>
    </row>
    <row r="12" spans="1:6" s="29" customFormat="1" ht="38.25">
      <c r="A12" s="31"/>
      <c r="B12" s="81">
        <v>66</v>
      </c>
      <c r="C12" s="82" t="s">
        <v>28</v>
      </c>
      <c r="D12" s="63">
        <v>650</v>
      </c>
      <c r="E12" s="51">
        <f t="shared" ref="E12:E14" si="0">F12-D12</f>
        <v>0</v>
      </c>
      <c r="F12" s="63">
        <v>650</v>
      </c>
    </row>
    <row r="13" spans="1:6" s="29" customFormat="1" ht="38.25">
      <c r="A13" s="31"/>
      <c r="B13" s="81">
        <v>67</v>
      </c>
      <c r="C13" s="7" t="s">
        <v>24</v>
      </c>
      <c r="D13" s="63">
        <v>144464</v>
      </c>
      <c r="E13" s="51">
        <f t="shared" si="0"/>
        <v>73793</v>
      </c>
      <c r="F13" s="63">
        <v>218257</v>
      </c>
    </row>
    <row r="14" spans="1:6" s="26" customFormat="1" ht="25.5">
      <c r="A14" s="32">
        <v>7</v>
      </c>
      <c r="B14" s="6"/>
      <c r="C14" s="9" t="s">
        <v>11</v>
      </c>
      <c r="D14" s="58">
        <v>0</v>
      </c>
      <c r="E14" s="51">
        <f t="shared" si="0"/>
        <v>0</v>
      </c>
      <c r="F14" s="62">
        <v>0</v>
      </c>
    </row>
    <row r="15" spans="1:6" s="27" customFormat="1">
      <c r="D15" s="28"/>
      <c r="E15" s="28"/>
      <c r="F15" s="28"/>
    </row>
    <row r="16" spans="1:6" s="27" customFormat="1" ht="18.75" thickBot="1">
      <c r="A16" s="3"/>
      <c r="B16" s="3"/>
      <c r="C16" s="3"/>
      <c r="D16" s="17"/>
      <c r="E16" s="25"/>
      <c r="F16" s="25"/>
    </row>
    <row r="17" spans="1:6" s="27" customFormat="1" ht="15.75" thickBot="1">
      <c r="A17" s="33" t="s">
        <v>8</v>
      </c>
      <c r="B17" s="34" t="s">
        <v>9</v>
      </c>
      <c r="C17" s="34" t="s">
        <v>6</v>
      </c>
      <c r="D17" s="35" t="s">
        <v>117</v>
      </c>
      <c r="E17" s="49" t="s">
        <v>63</v>
      </c>
      <c r="F17" s="50" t="s">
        <v>118</v>
      </c>
    </row>
    <row r="18" spans="1:6" s="146" customFormat="1" ht="15.75" thickBot="1">
      <c r="A18" s="143"/>
      <c r="B18" s="141"/>
      <c r="C18" s="142" t="s">
        <v>2</v>
      </c>
      <c r="D18" s="147">
        <f>D19+D25</f>
        <v>909685</v>
      </c>
      <c r="E18" s="148">
        <f>E19+E25</f>
        <v>4136</v>
      </c>
      <c r="F18" s="149">
        <f>F19+F25</f>
        <v>997321</v>
      </c>
    </row>
    <row r="19" spans="1:6" s="26" customFormat="1" ht="15.75" customHeight="1">
      <c r="A19" s="36">
        <v>3</v>
      </c>
      <c r="B19" s="37"/>
      <c r="C19" s="37" t="s">
        <v>12</v>
      </c>
      <c r="D19" s="64">
        <f t="shared" ref="D19:F19" si="1">D20+D21+D22+D23+D24</f>
        <v>886185</v>
      </c>
      <c r="E19" s="64">
        <f t="shared" si="1"/>
        <v>14136</v>
      </c>
      <c r="F19" s="65">
        <f t="shared" si="1"/>
        <v>900321</v>
      </c>
    </row>
    <row r="20" spans="1:6" s="27" customFormat="1" ht="15.75" customHeight="1">
      <c r="A20" s="19"/>
      <c r="B20" s="7">
        <v>31</v>
      </c>
      <c r="C20" s="7" t="s">
        <v>13</v>
      </c>
      <c r="D20" s="61">
        <v>766569</v>
      </c>
      <c r="E20" s="51">
        <f>F20-D20</f>
        <v>11826</v>
      </c>
      <c r="F20" s="61">
        <v>778395</v>
      </c>
    </row>
    <row r="21" spans="1:6" s="27" customFormat="1">
      <c r="A21" s="31"/>
      <c r="B21" s="81">
        <v>32</v>
      </c>
      <c r="C21" s="81" t="s">
        <v>20</v>
      </c>
      <c r="D21" s="61">
        <v>114553</v>
      </c>
      <c r="E21" s="51">
        <f t="shared" ref="E21:E24" si="2">F21-D21</f>
        <v>2501</v>
      </c>
      <c r="F21" s="61">
        <v>117054</v>
      </c>
    </row>
    <row r="22" spans="1:6" s="27" customFormat="1">
      <c r="A22" s="31"/>
      <c r="B22" s="81">
        <v>34</v>
      </c>
      <c r="C22" s="81" t="s">
        <v>29</v>
      </c>
      <c r="D22" s="61">
        <v>200</v>
      </c>
      <c r="E22" s="51">
        <f t="shared" si="2"/>
        <v>-200</v>
      </c>
      <c r="F22" s="61">
        <v>0</v>
      </c>
    </row>
    <row r="23" spans="1:6" s="27" customFormat="1" ht="38.25">
      <c r="A23" s="31"/>
      <c r="B23" s="81">
        <v>37</v>
      </c>
      <c r="C23" s="30" t="s">
        <v>25</v>
      </c>
      <c r="D23" s="61">
        <v>4800</v>
      </c>
      <c r="E23" s="51">
        <f t="shared" si="2"/>
        <v>0</v>
      </c>
      <c r="F23" s="61">
        <v>4800</v>
      </c>
    </row>
    <row r="24" spans="1:6" s="27" customFormat="1">
      <c r="A24" s="31"/>
      <c r="B24" s="81">
        <v>38</v>
      </c>
      <c r="C24" s="30" t="s">
        <v>50</v>
      </c>
      <c r="D24" s="61">
        <v>63</v>
      </c>
      <c r="E24" s="51">
        <f t="shared" si="2"/>
        <v>9</v>
      </c>
      <c r="F24" s="61">
        <v>72</v>
      </c>
    </row>
    <row r="25" spans="1:6" s="26" customFormat="1" ht="25.5">
      <c r="A25" s="32">
        <v>4</v>
      </c>
      <c r="B25" s="6"/>
      <c r="C25" s="9" t="s">
        <v>14</v>
      </c>
      <c r="D25" s="59">
        <f>D26+D27</f>
        <v>23500</v>
      </c>
      <c r="E25" s="59">
        <f>E26</f>
        <v>-10000</v>
      </c>
      <c r="F25" s="60">
        <f>F26+F27</f>
        <v>97000</v>
      </c>
    </row>
    <row r="26" spans="1:6" s="27" customFormat="1" ht="38.25">
      <c r="A26" s="7"/>
      <c r="B26" s="7">
        <v>42</v>
      </c>
      <c r="C26" s="10" t="s">
        <v>30</v>
      </c>
      <c r="D26" s="51">
        <v>15500</v>
      </c>
      <c r="E26" s="51">
        <f>F26-D26</f>
        <v>-10000</v>
      </c>
      <c r="F26" s="51">
        <v>5500</v>
      </c>
    </row>
    <row r="27" spans="1:6" ht="25.5">
      <c r="A27" s="7"/>
      <c r="B27" s="7">
        <v>45</v>
      </c>
      <c r="C27" s="10" t="s">
        <v>115</v>
      </c>
      <c r="D27" s="51">
        <v>8000</v>
      </c>
      <c r="E27" s="51">
        <f>F27-D27</f>
        <v>83500</v>
      </c>
      <c r="F27" s="51">
        <v>91500</v>
      </c>
    </row>
  </sheetData>
  <mergeCells count="3">
    <mergeCell ref="A2:F2"/>
    <mergeCell ref="A4:F4"/>
    <mergeCell ref="A6:F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AD5E-FE47-47DB-997E-1EEAF6DCCD0E}">
  <sheetPr>
    <pageSetUpPr fitToPage="1"/>
  </sheetPr>
  <dimension ref="A1:S39"/>
  <sheetViews>
    <sheetView topLeftCell="A16" zoomScaleNormal="100" workbookViewId="0">
      <selection activeCell="H33" sqref="H33"/>
    </sheetView>
  </sheetViews>
  <sheetFormatPr defaultRowHeight="15"/>
  <cols>
    <col min="1" max="1" width="27.140625" style="94" customWidth="1"/>
    <col min="2" max="4" width="23.140625" style="105" customWidth="1"/>
    <col min="5" max="16384" width="9.140625" style="27"/>
  </cols>
  <sheetData>
    <row r="1" spans="1:19" s="91" customFormat="1" ht="15" customHeight="1">
      <c r="A1" s="92"/>
      <c r="B1" s="96"/>
      <c r="C1" s="97"/>
      <c r="D1" s="97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8">
      <c r="A2" s="47"/>
      <c r="B2" s="98"/>
      <c r="C2" s="99"/>
      <c r="D2" s="99"/>
    </row>
    <row r="3" spans="1:19" ht="15.75" customHeight="1">
      <c r="A3" s="190" t="s">
        <v>68</v>
      </c>
      <c r="B3" s="190"/>
      <c r="C3" s="190"/>
      <c r="D3" s="190"/>
    </row>
    <row r="4" spans="1:19" ht="18.75" thickBot="1">
      <c r="A4" s="47"/>
      <c r="B4" s="98"/>
      <c r="C4" s="99"/>
      <c r="D4" s="99"/>
    </row>
    <row r="5" spans="1:19" ht="15.75" thickBot="1">
      <c r="A5" s="109" t="s">
        <v>45</v>
      </c>
      <c r="B5" s="49" t="s">
        <v>117</v>
      </c>
      <c r="C5" s="49" t="s">
        <v>63</v>
      </c>
      <c r="D5" s="50" t="s">
        <v>118</v>
      </c>
    </row>
    <row r="6" spans="1:19" s="26" customFormat="1">
      <c r="A6" s="106" t="s">
        <v>0</v>
      </c>
      <c r="B6" s="108">
        <f>B7+B9+B11+B13+B18</f>
        <v>909685</v>
      </c>
      <c r="C6" s="107">
        <f>D6-B6</f>
        <v>147608</v>
      </c>
      <c r="D6" s="108">
        <f>D7+D9+D11+D13+D18</f>
        <v>1057293</v>
      </c>
    </row>
    <row r="7" spans="1:19" s="26" customFormat="1">
      <c r="A7" s="86" t="s">
        <v>46</v>
      </c>
      <c r="B7" s="103">
        <f>B8</f>
        <v>25508</v>
      </c>
      <c r="C7" s="102">
        <f>D7-B7</f>
        <v>-3631</v>
      </c>
      <c r="D7" s="103">
        <f>D8</f>
        <v>21877</v>
      </c>
    </row>
    <row r="8" spans="1:19" s="95" customFormat="1" ht="12.75">
      <c r="A8" s="87" t="s">
        <v>130</v>
      </c>
      <c r="B8" s="61">
        <v>25508</v>
      </c>
      <c r="C8" s="51">
        <f>D8-B8</f>
        <v>-3631</v>
      </c>
      <c r="D8" s="61">
        <v>21877</v>
      </c>
    </row>
    <row r="9" spans="1:19" s="26" customFormat="1">
      <c r="A9" s="86" t="s">
        <v>49</v>
      </c>
      <c r="B9" s="60">
        <f>B10</f>
        <v>150</v>
      </c>
      <c r="C9" s="59">
        <f t="shared" ref="C9:C19" si="0">D9-B9</f>
        <v>0</v>
      </c>
      <c r="D9" s="60">
        <f>D10</f>
        <v>150</v>
      </c>
    </row>
    <row r="10" spans="1:19" s="95" customFormat="1" ht="12.75">
      <c r="A10" s="87" t="s">
        <v>131</v>
      </c>
      <c r="B10" s="61">
        <v>150</v>
      </c>
      <c r="C10" s="51">
        <f t="shared" si="0"/>
        <v>0</v>
      </c>
      <c r="D10" s="61">
        <v>150</v>
      </c>
    </row>
    <row r="11" spans="1:19" s="26" customFormat="1" ht="25.5">
      <c r="A11" s="88" t="s">
        <v>47</v>
      </c>
      <c r="B11" s="60">
        <f>B12</f>
        <v>94300</v>
      </c>
      <c r="C11" s="59">
        <f t="shared" si="0"/>
        <v>77373</v>
      </c>
      <c r="D11" s="60">
        <f>D12</f>
        <v>171673</v>
      </c>
    </row>
    <row r="12" spans="1:19" s="95" customFormat="1" ht="12.75">
      <c r="A12" s="87" t="s">
        <v>132</v>
      </c>
      <c r="B12" s="61">
        <v>94300</v>
      </c>
      <c r="C12" s="51">
        <f t="shared" si="0"/>
        <v>77373</v>
      </c>
      <c r="D12" s="61">
        <v>171673</v>
      </c>
    </row>
    <row r="13" spans="1:19" s="26" customFormat="1">
      <c r="A13" s="85" t="s">
        <v>48</v>
      </c>
      <c r="B13" s="104">
        <f>SUM(B14:B17)</f>
        <v>789227</v>
      </c>
      <c r="C13" s="51">
        <f t="shared" si="0"/>
        <v>73866</v>
      </c>
      <c r="D13" s="104">
        <f>SUM(D14:D17)</f>
        <v>863093</v>
      </c>
    </row>
    <row r="14" spans="1:19" s="26" customFormat="1" ht="24">
      <c r="A14" s="87" t="s">
        <v>119</v>
      </c>
      <c r="B14" s="158">
        <v>10900</v>
      </c>
      <c r="C14" s="51">
        <f t="shared" si="0"/>
        <v>0</v>
      </c>
      <c r="D14" s="158">
        <v>10900</v>
      </c>
    </row>
    <row r="15" spans="1:19" s="95" customFormat="1" ht="24">
      <c r="A15" s="87" t="s">
        <v>120</v>
      </c>
      <c r="B15" s="158">
        <v>756171</v>
      </c>
      <c r="C15" s="51">
        <f t="shared" si="0"/>
        <v>73415</v>
      </c>
      <c r="D15" s="158">
        <v>829586</v>
      </c>
    </row>
    <row r="16" spans="1:19" s="95" customFormat="1" ht="12.75">
      <c r="A16" s="87" t="s">
        <v>121</v>
      </c>
      <c r="B16" s="158">
        <v>8400</v>
      </c>
      <c r="C16" s="51">
        <f t="shared" si="0"/>
        <v>400</v>
      </c>
      <c r="D16" s="158">
        <v>8800</v>
      </c>
    </row>
    <row r="17" spans="1:4" s="95" customFormat="1" ht="36">
      <c r="A17" s="87" t="s">
        <v>122</v>
      </c>
      <c r="B17" s="158">
        <v>13756</v>
      </c>
      <c r="C17" s="51">
        <f t="shared" si="0"/>
        <v>51</v>
      </c>
      <c r="D17" s="158">
        <v>13807</v>
      </c>
    </row>
    <row r="18" spans="1:4" s="26" customFormat="1">
      <c r="A18" s="85" t="s">
        <v>51</v>
      </c>
      <c r="B18" s="104">
        <f>SUM(B19:B19)</f>
        <v>500</v>
      </c>
      <c r="C18" s="51">
        <f t="shared" si="0"/>
        <v>0</v>
      </c>
      <c r="D18" s="104">
        <f>SUM(D19:D19)</f>
        <v>500</v>
      </c>
    </row>
    <row r="19" spans="1:4" s="95" customFormat="1" ht="12.75">
      <c r="A19" s="87" t="s">
        <v>133</v>
      </c>
      <c r="B19" s="158">
        <v>500</v>
      </c>
      <c r="C19" s="51">
        <f t="shared" si="0"/>
        <v>0</v>
      </c>
      <c r="D19" s="158">
        <v>500</v>
      </c>
    </row>
    <row r="21" spans="1:4" ht="18.75" thickBot="1">
      <c r="A21" s="47"/>
      <c r="B21" s="98"/>
      <c r="C21" s="99"/>
      <c r="D21" s="99"/>
    </row>
    <row r="22" spans="1:4" ht="15.75" thickBot="1">
      <c r="A22" s="90" t="s">
        <v>45</v>
      </c>
      <c r="B22" s="49" t="s">
        <v>117</v>
      </c>
      <c r="C22" s="49" t="s">
        <v>63</v>
      </c>
      <c r="D22" s="50" t="s">
        <v>118</v>
      </c>
    </row>
    <row r="23" spans="1:4" s="26" customFormat="1">
      <c r="A23" s="89" t="s">
        <v>2</v>
      </c>
      <c r="B23" s="101">
        <f>B24+B26+B29+B31+B37</f>
        <v>909685</v>
      </c>
      <c r="C23" s="100">
        <f>D23-B23</f>
        <v>87636</v>
      </c>
      <c r="D23" s="101">
        <f>D24+D26+D29+D31+D37</f>
        <v>997321</v>
      </c>
    </row>
    <row r="24" spans="1:4" s="26" customFormat="1">
      <c r="A24" s="86" t="s">
        <v>46</v>
      </c>
      <c r="B24" s="103">
        <f>SUM(B25:B25)</f>
        <v>25508</v>
      </c>
      <c r="C24" s="100">
        <f t="shared" ref="C24:C39" si="1">D24-B24</f>
        <v>-3631</v>
      </c>
      <c r="D24" s="103">
        <f>SUM(D25:D25)</f>
        <v>21877</v>
      </c>
    </row>
    <row r="25" spans="1:4" s="95" customFormat="1" ht="12.75">
      <c r="A25" s="87" t="s">
        <v>130</v>
      </c>
      <c r="B25" s="61">
        <v>25508</v>
      </c>
      <c r="C25" s="115">
        <f t="shared" si="1"/>
        <v>-3631</v>
      </c>
      <c r="D25" s="61">
        <v>21877</v>
      </c>
    </row>
    <row r="26" spans="1:4" s="26" customFormat="1">
      <c r="A26" s="86" t="s">
        <v>49</v>
      </c>
      <c r="B26" s="60">
        <f t="shared" ref="B26" si="2">B27</f>
        <v>150</v>
      </c>
      <c r="C26" s="100">
        <f t="shared" si="1"/>
        <v>284</v>
      </c>
      <c r="D26" s="60">
        <f>D27+D28</f>
        <v>434</v>
      </c>
    </row>
    <row r="27" spans="1:4" s="95" customFormat="1" ht="12.75">
      <c r="A27" s="87" t="s">
        <v>131</v>
      </c>
      <c r="B27" s="61">
        <v>150</v>
      </c>
      <c r="C27" s="61">
        <f t="shared" si="1"/>
        <v>0</v>
      </c>
      <c r="D27" s="61">
        <v>150</v>
      </c>
    </row>
    <row r="28" spans="1:4" s="95" customFormat="1" ht="24">
      <c r="A28" s="87" t="s">
        <v>134</v>
      </c>
      <c r="B28" s="61">
        <v>0</v>
      </c>
      <c r="C28" s="61">
        <f>D28-B28</f>
        <v>284</v>
      </c>
      <c r="D28" s="61">
        <v>284</v>
      </c>
    </row>
    <row r="29" spans="1:4" s="26" customFormat="1" ht="25.5">
      <c r="A29" s="88" t="s">
        <v>47</v>
      </c>
      <c r="B29" s="60">
        <f>B30</f>
        <v>94300</v>
      </c>
      <c r="C29" s="100">
        <f>C30</f>
        <v>77373</v>
      </c>
      <c r="D29" s="60">
        <f>D30</f>
        <v>171673</v>
      </c>
    </row>
    <row r="30" spans="1:4" s="95" customFormat="1" ht="12.75">
      <c r="A30" s="87" t="s">
        <v>132</v>
      </c>
      <c r="B30" s="61">
        <v>94300</v>
      </c>
      <c r="C30" s="115">
        <f t="shared" si="1"/>
        <v>77373</v>
      </c>
      <c r="D30" s="61">
        <v>171673</v>
      </c>
    </row>
    <row r="31" spans="1:4" s="26" customFormat="1">
      <c r="A31" s="85" t="s">
        <v>48</v>
      </c>
      <c r="B31" s="104">
        <f>SUM(B32:B36)</f>
        <v>789227</v>
      </c>
      <c r="C31" s="100">
        <f t="shared" si="1"/>
        <v>13588</v>
      </c>
      <c r="D31" s="104">
        <f>SUM(D32:D36)</f>
        <v>802815</v>
      </c>
    </row>
    <row r="32" spans="1:4" s="26" customFormat="1" ht="24">
      <c r="A32" s="87" t="s">
        <v>119</v>
      </c>
      <c r="B32" s="158">
        <v>10900</v>
      </c>
      <c r="C32" s="115">
        <f>D32-B32</f>
        <v>0</v>
      </c>
      <c r="D32" s="158">
        <v>10900</v>
      </c>
    </row>
    <row r="33" spans="1:4" s="95" customFormat="1" ht="24">
      <c r="A33" s="87" t="s">
        <v>120</v>
      </c>
      <c r="B33" s="158">
        <v>756171</v>
      </c>
      <c r="C33" s="115">
        <f t="shared" si="1"/>
        <v>11044</v>
      </c>
      <c r="D33" s="158">
        <v>767215</v>
      </c>
    </row>
    <row r="34" spans="1:4" s="95" customFormat="1" ht="36">
      <c r="A34" s="87" t="s">
        <v>123</v>
      </c>
      <c r="B34" s="158">
        <v>0</v>
      </c>
      <c r="C34" s="115">
        <f>D34-B34</f>
        <v>2493</v>
      </c>
      <c r="D34" s="158">
        <v>2493</v>
      </c>
    </row>
    <row r="35" spans="1:4" s="95" customFormat="1" ht="12.75">
      <c r="A35" s="87" t="s">
        <v>121</v>
      </c>
      <c r="B35" s="158">
        <v>8400</v>
      </c>
      <c r="C35" s="115">
        <f t="shared" si="1"/>
        <v>0</v>
      </c>
      <c r="D35" s="158">
        <v>8400</v>
      </c>
    </row>
    <row r="36" spans="1:4" s="95" customFormat="1" ht="36">
      <c r="A36" s="87" t="s">
        <v>122</v>
      </c>
      <c r="B36" s="158">
        <v>13756</v>
      </c>
      <c r="C36" s="115">
        <f t="shared" si="1"/>
        <v>51</v>
      </c>
      <c r="D36" s="158">
        <v>13807</v>
      </c>
    </row>
    <row r="37" spans="1:4" s="26" customFormat="1">
      <c r="A37" s="85" t="s">
        <v>51</v>
      </c>
      <c r="B37" s="104">
        <f t="shared" ref="B37:D37" si="3">SUM(B38:B39)</f>
        <v>500</v>
      </c>
      <c r="C37" s="100">
        <f t="shared" si="1"/>
        <v>22</v>
      </c>
      <c r="D37" s="104">
        <f t="shared" si="3"/>
        <v>522</v>
      </c>
    </row>
    <row r="38" spans="1:4" s="95" customFormat="1" ht="12.75">
      <c r="A38" s="87" t="s">
        <v>133</v>
      </c>
      <c r="B38" s="158">
        <v>500</v>
      </c>
      <c r="C38" s="115">
        <f t="shared" si="1"/>
        <v>0</v>
      </c>
      <c r="D38" s="158">
        <v>500</v>
      </c>
    </row>
    <row r="39" spans="1:4" s="95" customFormat="1" ht="24">
      <c r="A39" s="87" t="s">
        <v>135</v>
      </c>
      <c r="B39" s="158">
        <v>0</v>
      </c>
      <c r="C39" s="115">
        <f t="shared" si="1"/>
        <v>22</v>
      </c>
      <c r="D39" s="158">
        <v>22</v>
      </c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0"/>
  <sheetViews>
    <sheetView workbookViewId="0">
      <selection activeCell="B10" sqref="B10"/>
    </sheetView>
  </sheetViews>
  <sheetFormatPr defaultRowHeight="15"/>
  <cols>
    <col min="1" max="1" width="37.7109375" customWidth="1"/>
    <col min="2" max="4" width="25.28515625" style="18" customWidth="1"/>
  </cols>
  <sheetData>
    <row r="1" spans="1:4" ht="18">
      <c r="A1" s="3"/>
      <c r="B1" s="17"/>
      <c r="C1" s="25"/>
      <c r="D1" s="25"/>
    </row>
    <row r="2" spans="1:4" ht="18" customHeight="1">
      <c r="A2" s="169"/>
      <c r="B2" s="170"/>
      <c r="C2" s="170"/>
      <c r="D2" s="170"/>
    </row>
    <row r="3" spans="1:4" ht="18">
      <c r="A3" s="3"/>
      <c r="B3" s="17"/>
      <c r="C3" s="25"/>
      <c r="D3" s="25"/>
    </row>
    <row r="4" spans="1:4" ht="15.75">
      <c r="A4" s="169" t="s">
        <v>69</v>
      </c>
      <c r="B4" s="189"/>
      <c r="C4" s="189"/>
      <c r="D4" s="189"/>
    </row>
    <row r="5" spans="1:4" ht="15.75">
      <c r="A5" s="113"/>
      <c r="B5" s="114"/>
      <c r="C5" s="114"/>
      <c r="D5" s="114"/>
    </row>
    <row r="6" spans="1:4" ht="18.75" thickBot="1">
      <c r="A6" s="3"/>
      <c r="B6" s="17"/>
      <c r="C6" s="25"/>
      <c r="D6" s="25"/>
    </row>
    <row r="7" spans="1:4" ht="15.75" thickBot="1">
      <c r="A7" s="22" t="s">
        <v>15</v>
      </c>
      <c r="B7" s="49" t="s">
        <v>117</v>
      </c>
      <c r="C7" s="49" t="s">
        <v>63</v>
      </c>
      <c r="D7" s="50" t="s">
        <v>118</v>
      </c>
    </row>
    <row r="8" spans="1:4" s="24" customFormat="1" ht="15.75" customHeight="1">
      <c r="A8" s="21" t="s">
        <v>16</v>
      </c>
      <c r="B8" s="54">
        <f t="shared" ref="B8:D9" si="0">B9</f>
        <v>909685</v>
      </c>
      <c r="C8" s="53">
        <f t="shared" si="0"/>
        <v>87636</v>
      </c>
      <c r="D8" s="54">
        <f t="shared" si="0"/>
        <v>997321</v>
      </c>
    </row>
    <row r="9" spans="1:4" s="24" customFormat="1" ht="15.75" customHeight="1">
      <c r="A9" s="19" t="s">
        <v>26</v>
      </c>
      <c r="B9" s="56">
        <f t="shared" si="0"/>
        <v>909685</v>
      </c>
      <c r="C9" s="55">
        <f t="shared" si="0"/>
        <v>87636</v>
      </c>
      <c r="D9" s="56">
        <f t="shared" si="0"/>
        <v>997321</v>
      </c>
    </row>
    <row r="10" spans="1:4" ht="25.5">
      <c r="A10" s="20" t="s">
        <v>27</v>
      </c>
      <c r="B10" s="57">
        <v>909685</v>
      </c>
      <c r="C10" s="52">
        <f>D10-B10</f>
        <v>87636</v>
      </c>
      <c r="D10" s="57">
        <v>997321</v>
      </c>
    </row>
  </sheetData>
  <mergeCells count="2">
    <mergeCell ref="A2:D2"/>
    <mergeCell ref="A4:D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00C3-6804-4030-873F-1FA017630C23}">
  <dimension ref="A1:G80"/>
  <sheetViews>
    <sheetView tabSelected="1" topLeftCell="A7" workbookViewId="0">
      <selection activeCell="K80" sqref="K80"/>
    </sheetView>
  </sheetViews>
  <sheetFormatPr defaultRowHeight="15"/>
  <cols>
    <col min="1" max="1" width="7.42578125" bestFit="1" customWidth="1"/>
    <col min="2" max="2" width="10.5703125" customWidth="1"/>
    <col min="3" max="3" width="7.140625" customWidth="1"/>
    <col min="4" max="4" width="30" customWidth="1"/>
    <col min="5" max="5" width="14.42578125" customWidth="1"/>
    <col min="6" max="6" width="14.5703125" customWidth="1"/>
    <col min="7" max="7" width="16.5703125" customWidth="1"/>
  </cols>
  <sheetData>
    <row r="1" spans="1:7" ht="18">
      <c r="A1" s="47"/>
      <c r="B1" s="47"/>
      <c r="C1" s="47"/>
      <c r="D1" s="47"/>
      <c r="E1" s="47"/>
      <c r="F1" s="47"/>
      <c r="G1" s="47"/>
    </row>
    <row r="2" spans="1:7" ht="18" customHeight="1">
      <c r="A2" s="190" t="s">
        <v>17</v>
      </c>
      <c r="B2" s="170"/>
      <c r="C2" s="170"/>
      <c r="D2" s="170"/>
      <c r="E2" s="170"/>
      <c r="F2" s="170"/>
      <c r="G2" s="170"/>
    </row>
    <row r="3" spans="1:7" ht="18">
      <c r="A3" s="47"/>
      <c r="B3" s="47"/>
      <c r="C3" s="47"/>
      <c r="D3" s="47"/>
      <c r="E3" s="47"/>
      <c r="F3" s="47"/>
      <c r="G3" s="47"/>
    </row>
    <row r="4" spans="1:7" ht="25.5">
      <c r="A4" s="203" t="s">
        <v>19</v>
      </c>
      <c r="B4" s="204"/>
      <c r="C4" s="205"/>
      <c r="D4" s="116" t="s">
        <v>71</v>
      </c>
      <c r="E4" s="128" t="s">
        <v>117</v>
      </c>
      <c r="F4" s="128" t="s">
        <v>149</v>
      </c>
      <c r="G4" s="128" t="s">
        <v>118</v>
      </c>
    </row>
    <row r="5" spans="1:7">
      <c r="A5" s="206" t="s">
        <v>64</v>
      </c>
      <c r="B5" s="207"/>
      <c r="C5" s="208"/>
      <c r="D5" s="117" t="s">
        <v>65</v>
      </c>
      <c r="E5" s="132">
        <f>E17+E28+E49</f>
        <v>909685</v>
      </c>
      <c r="F5" s="132">
        <f>G5-E5</f>
        <v>87636</v>
      </c>
      <c r="G5" s="132">
        <f>G17+G28+G49</f>
        <v>997321</v>
      </c>
    </row>
    <row r="6" spans="1:7" ht="25.5">
      <c r="A6" s="203"/>
      <c r="B6" s="209"/>
      <c r="C6" s="210"/>
      <c r="D6" s="116" t="s">
        <v>66</v>
      </c>
      <c r="E6" s="134">
        <f>SUM(E7:E16)</f>
        <v>909685</v>
      </c>
      <c r="F6" s="134">
        <f>G6-E6</f>
        <v>87636</v>
      </c>
      <c r="G6" s="134">
        <f>SUM(G7:G16)</f>
        <v>997321</v>
      </c>
    </row>
    <row r="7" spans="1:7">
      <c r="A7" s="194" t="s">
        <v>72</v>
      </c>
      <c r="B7" s="195"/>
      <c r="C7" s="196"/>
      <c r="D7" s="118" t="s">
        <v>10</v>
      </c>
      <c r="E7" s="130">
        <v>25508</v>
      </c>
      <c r="F7" s="130">
        <f>G7-E7</f>
        <v>-3631</v>
      </c>
      <c r="G7" s="130">
        <v>21877</v>
      </c>
    </row>
    <row r="8" spans="1:7">
      <c r="A8" s="194" t="s">
        <v>73</v>
      </c>
      <c r="B8" s="195"/>
      <c r="C8" s="196"/>
      <c r="D8" s="118" t="s">
        <v>74</v>
      </c>
      <c r="E8" s="130">
        <v>150</v>
      </c>
      <c r="F8" s="130">
        <f t="shared" ref="F8:F16" si="0">G8-E8</f>
        <v>0</v>
      </c>
      <c r="G8" s="130">
        <v>150</v>
      </c>
    </row>
    <row r="9" spans="1:7" ht="25.5">
      <c r="A9" s="194" t="s">
        <v>73</v>
      </c>
      <c r="B9" s="195"/>
      <c r="C9" s="196"/>
      <c r="D9" s="118" t="s">
        <v>75</v>
      </c>
      <c r="E9" s="130">
        <v>0</v>
      </c>
      <c r="F9" s="130">
        <f t="shared" si="0"/>
        <v>284</v>
      </c>
      <c r="G9" s="130">
        <v>284</v>
      </c>
    </row>
    <row r="10" spans="1:7">
      <c r="A10" s="194" t="s">
        <v>76</v>
      </c>
      <c r="B10" s="195"/>
      <c r="C10" s="196"/>
      <c r="D10" s="118" t="s">
        <v>58</v>
      </c>
      <c r="E10" s="130">
        <v>94300</v>
      </c>
      <c r="F10" s="130">
        <f t="shared" si="0"/>
        <v>77373</v>
      </c>
      <c r="G10" s="130">
        <v>171673</v>
      </c>
    </row>
    <row r="11" spans="1:7">
      <c r="A11" s="194" t="s">
        <v>124</v>
      </c>
      <c r="B11" s="195"/>
      <c r="C11" s="196"/>
      <c r="D11" s="118" t="s">
        <v>125</v>
      </c>
      <c r="E11" s="130">
        <v>767071</v>
      </c>
      <c r="F11" s="130">
        <f t="shared" si="0"/>
        <v>11044</v>
      </c>
      <c r="G11" s="130">
        <v>778115</v>
      </c>
    </row>
    <row r="12" spans="1:7" ht="25.5">
      <c r="A12" s="194" t="s">
        <v>124</v>
      </c>
      <c r="B12" s="195"/>
      <c r="C12" s="196"/>
      <c r="D12" s="118" t="s">
        <v>126</v>
      </c>
      <c r="E12" s="130">
        <v>0</v>
      </c>
      <c r="F12" s="130">
        <f t="shared" si="0"/>
        <v>2493</v>
      </c>
      <c r="G12" s="130">
        <v>2493</v>
      </c>
    </row>
    <row r="13" spans="1:7">
      <c r="A13" s="194" t="s">
        <v>111</v>
      </c>
      <c r="B13" s="195"/>
      <c r="C13" s="196"/>
      <c r="D13" s="118" t="s">
        <v>112</v>
      </c>
      <c r="E13" s="130">
        <v>8400</v>
      </c>
      <c r="F13" s="130">
        <f t="shared" si="0"/>
        <v>0</v>
      </c>
      <c r="G13" s="130">
        <v>8400</v>
      </c>
    </row>
    <row r="14" spans="1:7">
      <c r="A14" s="194" t="s">
        <v>77</v>
      </c>
      <c r="B14" s="195"/>
      <c r="C14" s="196"/>
      <c r="D14" s="118" t="s">
        <v>57</v>
      </c>
      <c r="E14" s="130">
        <v>13756</v>
      </c>
      <c r="F14" s="130">
        <f>G14-E14</f>
        <v>51</v>
      </c>
      <c r="G14" s="130">
        <v>13807</v>
      </c>
    </row>
    <row r="15" spans="1:7">
      <c r="A15" s="194" t="s">
        <v>78</v>
      </c>
      <c r="B15" s="195"/>
      <c r="C15" s="196"/>
      <c r="D15" s="118" t="s">
        <v>79</v>
      </c>
      <c r="E15" s="130">
        <v>500</v>
      </c>
      <c r="F15" s="130">
        <f t="shared" si="0"/>
        <v>0</v>
      </c>
      <c r="G15" s="130">
        <v>500</v>
      </c>
    </row>
    <row r="16" spans="1:7" ht="25.5">
      <c r="A16" s="194" t="s">
        <v>78</v>
      </c>
      <c r="B16" s="195"/>
      <c r="C16" s="196"/>
      <c r="D16" s="118" t="s">
        <v>80</v>
      </c>
      <c r="E16" s="130">
        <v>0</v>
      </c>
      <c r="F16" s="130">
        <f t="shared" si="0"/>
        <v>22</v>
      </c>
      <c r="G16" s="130">
        <v>22</v>
      </c>
    </row>
    <row r="17" spans="1:7" ht="25.5" customHeight="1">
      <c r="A17" s="197" t="s">
        <v>81</v>
      </c>
      <c r="B17" s="198"/>
      <c r="C17" s="199"/>
      <c r="D17" s="119" t="s">
        <v>82</v>
      </c>
      <c r="E17" s="131">
        <f>E18</f>
        <v>41085</v>
      </c>
      <c r="F17" s="131">
        <f>F18</f>
        <v>99</v>
      </c>
      <c r="G17" s="132">
        <f>G18</f>
        <v>41184</v>
      </c>
    </row>
    <row r="18" spans="1:7" ht="25.5" customHeight="1">
      <c r="A18" s="200" t="s">
        <v>83</v>
      </c>
      <c r="B18" s="201"/>
      <c r="C18" s="202"/>
      <c r="D18" s="120" t="s">
        <v>84</v>
      </c>
      <c r="E18" s="133">
        <f>E19+E22+E25</f>
        <v>41085</v>
      </c>
      <c r="F18" s="134">
        <f t="shared" ref="F18:F27" si="1">G18-E18</f>
        <v>99</v>
      </c>
      <c r="G18" s="134">
        <f>G19+G22+G25</f>
        <v>41184</v>
      </c>
    </row>
    <row r="19" spans="1:7" ht="15" customHeight="1">
      <c r="A19" s="191" t="s">
        <v>129</v>
      </c>
      <c r="B19" s="192"/>
      <c r="C19" s="193"/>
      <c r="D19" s="121" t="s">
        <v>10</v>
      </c>
      <c r="E19" s="135">
        <f>E20+E21</f>
        <v>16429</v>
      </c>
      <c r="F19" s="140">
        <f t="shared" si="1"/>
        <v>48</v>
      </c>
      <c r="G19" s="129">
        <f>G20+G21</f>
        <v>16477</v>
      </c>
    </row>
    <row r="20" spans="1:7">
      <c r="A20" s="214">
        <v>31</v>
      </c>
      <c r="B20" s="215"/>
      <c r="C20" s="216"/>
      <c r="D20" s="122" t="s">
        <v>13</v>
      </c>
      <c r="E20" s="136">
        <v>16320</v>
      </c>
      <c r="F20" s="130">
        <f t="shared" si="1"/>
        <v>48</v>
      </c>
      <c r="G20" s="130">
        <v>16368</v>
      </c>
    </row>
    <row r="21" spans="1:7">
      <c r="A21" s="214">
        <v>32</v>
      </c>
      <c r="B21" s="215"/>
      <c r="C21" s="216"/>
      <c r="D21" s="122" t="s">
        <v>20</v>
      </c>
      <c r="E21" s="136">
        <v>109</v>
      </c>
      <c r="F21" s="130">
        <f t="shared" si="1"/>
        <v>0</v>
      </c>
      <c r="G21" s="130">
        <v>109</v>
      </c>
    </row>
    <row r="22" spans="1:7" ht="25.5">
      <c r="A22" s="211" t="s">
        <v>127</v>
      </c>
      <c r="B22" s="212"/>
      <c r="C22" s="213"/>
      <c r="D22" s="121" t="s">
        <v>136</v>
      </c>
      <c r="E22" s="135">
        <f>E23+E24</f>
        <v>10900</v>
      </c>
      <c r="F22" s="129">
        <f t="shared" si="1"/>
        <v>0</v>
      </c>
      <c r="G22" s="129">
        <f>G23+G24</f>
        <v>10900</v>
      </c>
    </row>
    <row r="23" spans="1:7">
      <c r="A23" s="123">
        <v>31</v>
      </c>
      <c r="B23" s="124"/>
      <c r="C23" s="125"/>
      <c r="D23" s="122" t="s">
        <v>13</v>
      </c>
      <c r="E23" s="136">
        <v>9400</v>
      </c>
      <c r="F23" s="130">
        <f t="shared" si="1"/>
        <v>0</v>
      </c>
      <c r="G23" s="130">
        <v>9400</v>
      </c>
    </row>
    <row r="24" spans="1:7">
      <c r="A24" s="154">
        <v>32</v>
      </c>
      <c r="B24" s="155"/>
      <c r="C24" s="156"/>
      <c r="D24" s="122" t="s">
        <v>20</v>
      </c>
      <c r="E24" s="136">
        <v>1500</v>
      </c>
      <c r="F24" s="130">
        <f t="shared" si="1"/>
        <v>0</v>
      </c>
      <c r="G24" s="130">
        <v>1500</v>
      </c>
    </row>
    <row r="25" spans="1:7" ht="26.25" customHeight="1">
      <c r="A25" s="211" t="s">
        <v>128</v>
      </c>
      <c r="B25" s="212"/>
      <c r="C25" s="213"/>
      <c r="D25" s="121" t="s">
        <v>137</v>
      </c>
      <c r="E25" s="135">
        <f>E26+E27</f>
        <v>13756</v>
      </c>
      <c r="F25" s="129">
        <f t="shared" si="1"/>
        <v>51</v>
      </c>
      <c r="G25" s="129">
        <f>G26+G27</f>
        <v>13807</v>
      </c>
    </row>
    <row r="26" spans="1:7">
      <c r="A26" s="123">
        <v>31</v>
      </c>
      <c r="B26" s="124"/>
      <c r="C26" s="125"/>
      <c r="D26" s="122" t="s">
        <v>13</v>
      </c>
      <c r="E26" s="136">
        <v>13664</v>
      </c>
      <c r="F26" s="130">
        <f t="shared" si="1"/>
        <v>51</v>
      </c>
      <c r="G26" s="130">
        <v>13715</v>
      </c>
    </row>
    <row r="27" spans="1:7">
      <c r="A27" s="123">
        <v>32</v>
      </c>
      <c r="B27" s="124"/>
      <c r="C27" s="125"/>
      <c r="D27" s="122" t="s">
        <v>20</v>
      </c>
      <c r="E27" s="136">
        <v>92</v>
      </c>
      <c r="F27" s="130">
        <f t="shared" si="1"/>
        <v>0</v>
      </c>
      <c r="G27" s="130">
        <v>92</v>
      </c>
    </row>
    <row r="28" spans="1:7" ht="25.5" customHeight="1">
      <c r="A28" s="197" t="s">
        <v>86</v>
      </c>
      <c r="B28" s="198"/>
      <c r="C28" s="199"/>
      <c r="D28" s="119" t="s">
        <v>70</v>
      </c>
      <c r="E28" s="131">
        <f>E29+E42+E45</f>
        <v>844692</v>
      </c>
      <c r="F28" s="132">
        <f>F29+F42</f>
        <v>1056</v>
      </c>
      <c r="G28" s="132">
        <f>G29+G42+G45</f>
        <v>933914</v>
      </c>
    </row>
    <row r="29" spans="1:7" ht="15" customHeight="1">
      <c r="A29" s="200" t="s">
        <v>87</v>
      </c>
      <c r="B29" s="201"/>
      <c r="C29" s="202"/>
      <c r="D29" s="120" t="s">
        <v>88</v>
      </c>
      <c r="E29" s="137">
        <f>E30+E32+E35+E40</f>
        <v>818392</v>
      </c>
      <c r="F29" s="134">
        <f>F30+F32+F35+F40</f>
        <v>9356</v>
      </c>
      <c r="G29" s="134">
        <f>G30+G32+G35+G38+G40</f>
        <v>842414</v>
      </c>
    </row>
    <row r="30" spans="1:7" ht="15" customHeight="1">
      <c r="A30" s="191" t="s">
        <v>129</v>
      </c>
      <c r="B30" s="192"/>
      <c r="C30" s="193"/>
      <c r="D30" s="121" t="s">
        <v>10</v>
      </c>
      <c r="E30" s="135">
        <f>E31</f>
        <v>1679</v>
      </c>
      <c r="F30" s="138">
        <f>G30-E30</f>
        <v>-1679</v>
      </c>
      <c r="G30" s="138">
        <f t="shared" ref="G30" si="2">G31</f>
        <v>0</v>
      </c>
    </row>
    <row r="31" spans="1:7">
      <c r="A31" s="214">
        <v>32</v>
      </c>
      <c r="B31" s="215"/>
      <c r="C31" s="216"/>
      <c r="D31" s="122" t="s">
        <v>20</v>
      </c>
      <c r="E31" s="136">
        <v>1679</v>
      </c>
      <c r="F31" s="130">
        <f>G31-E31</f>
        <v>-1679</v>
      </c>
      <c r="G31" s="130">
        <v>0</v>
      </c>
    </row>
    <row r="32" spans="1:7" ht="25.5" customHeight="1">
      <c r="A32" s="217" t="s">
        <v>138</v>
      </c>
      <c r="B32" s="218"/>
      <c r="C32" s="219"/>
      <c r="D32" s="121" t="s">
        <v>58</v>
      </c>
      <c r="E32" s="135">
        <f>E33+E34</f>
        <v>68000</v>
      </c>
      <c r="F32" s="129">
        <v>0</v>
      </c>
      <c r="G32" s="129">
        <f>G33+G34</f>
        <v>80173</v>
      </c>
    </row>
    <row r="33" spans="1:7" ht="15" customHeight="1">
      <c r="A33" s="214">
        <v>32</v>
      </c>
      <c r="B33" s="215"/>
      <c r="C33" s="216"/>
      <c r="D33" s="122" t="s">
        <v>20</v>
      </c>
      <c r="E33" s="136">
        <v>67800</v>
      </c>
      <c r="F33" s="130">
        <f t="shared" ref="F33:F41" si="3">G33-E33</f>
        <v>12373</v>
      </c>
      <c r="G33" s="130">
        <v>80173</v>
      </c>
    </row>
    <row r="34" spans="1:7" ht="15" customHeight="1">
      <c r="A34" s="123">
        <v>34</v>
      </c>
      <c r="B34" s="124"/>
      <c r="C34" s="125"/>
      <c r="D34" s="122" t="s">
        <v>89</v>
      </c>
      <c r="E34" s="136">
        <v>200</v>
      </c>
      <c r="F34" s="130">
        <f t="shared" si="3"/>
        <v>-200</v>
      </c>
      <c r="G34" s="130">
        <v>0</v>
      </c>
    </row>
    <row r="35" spans="1:7" ht="24.75" customHeight="1">
      <c r="A35" s="217" t="s">
        <v>140</v>
      </c>
      <c r="B35" s="218"/>
      <c r="C35" s="219"/>
      <c r="D35" s="121" t="s">
        <v>139</v>
      </c>
      <c r="E35" s="135">
        <f>E36+E37</f>
        <v>740313</v>
      </c>
      <c r="F35" s="129">
        <f t="shared" si="3"/>
        <v>11035</v>
      </c>
      <c r="G35" s="129">
        <f>SUM(G36:G37)</f>
        <v>751348</v>
      </c>
    </row>
    <row r="36" spans="1:7" ht="15" customHeight="1">
      <c r="A36" s="214">
        <v>31</v>
      </c>
      <c r="B36" s="215"/>
      <c r="C36" s="216"/>
      <c r="D36" s="122" t="s">
        <v>90</v>
      </c>
      <c r="E36" s="136">
        <v>725685</v>
      </c>
      <c r="F36" s="130">
        <f t="shared" si="3"/>
        <v>11727</v>
      </c>
      <c r="G36" s="130">
        <v>737412</v>
      </c>
    </row>
    <row r="37" spans="1:7">
      <c r="A37" s="214">
        <v>32</v>
      </c>
      <c r="B37" s="215"/>
      <c r="C37" s="216"/>
      <c r="D37" s="122" t="s">
        <v>20</v>
      </c>
      <c r="E37" s="136">
        <v>14628</v>
      </c>
      <c r="F37" s="130">
        <f t="shared" si="3"/>
        <v>-692</v>
      </c>
      <c r="G37" s="130">
        <v>13936</v>
      </c>
    </row>
    <row r="38" spans="1:7" ht="24.75" customHeight="1">
      <c r="A38" s="217" t="s">
        <v>147</v>
      </c>
      <c r="B38" s="218"/>
      <c r="C38" s="219"/>
      <c r="D38" s="121" t="s">
        <v>148</v>
      </c>
      <c r="E38" s="135">
        <f>E39</f>
        <v>0</v>
      </c>
      <c r="F38" s="129">
        <f t="shared" ref="F38:F39" si="4">G38-E38</f>
        <v>2493</v>
      </c>
      <c r="G38" s="129">
        <f>SUM(G39:G39)</f>
        <v>2493</v>
      </c>
    </row>
    <row r="39" spans="1:7">
      <c r="A39" s="214">
        <v>32</v>
      </c>
      <c r="B39" s="215"/>
      <c r="C39" s="216"/>
      <c r="D39" s="122" t="s">
        <v>20</v>
      </c>
      <c r="E39" s="136">
        <v>0</v>
      </c>
      <c r="F39" s="130">
        <f t="shared" si="4"/>
        <v>2493</v>
      </c>
      <c r="G39" s="130">
        <v>2493</v>
      </c>
    </row>
    <row r="40" spans="1:7" ht="22.5" customHeight="1">
      <c r="A40" s="211" t="s">
        <v>141</v>
      </c>
      <c r="B40" s="212"/>
      <c r="C40" s="213"/>
      <c r="D40" s="121" t="s">
        <v>142</v>
      </c>
      <c r="E40" s="135">
        <f>E41</f>
        <v>8400</v>
      </c>
      <c r="F40" s="129">
        <f t="shared" si="3"/>
        <v>0</v>
      </c>
      <c r="G40" s="129">
        <f>G41</f>
        <v>8400</v>
      </c>
    </row>
    <row r="41" spans="1:7">
      <c r="A41" s="123">
        <v>32</v>
      </c>
      <c r="B41" s="124"/>
      <c r="C41" s="125"/>
      <c r="D41" s="122" t="s">
        <v>20</v>
      </c>
      <c r="E41" s="136">
        <v>8400</v>
      </c>
      <c r="F41" s="130">
        <f t="shared" si="3"/>
        <v>0</v>
      </c>
      <c r="G41" s="130">
        <v>8400</v>
      </c>
    </row>
    <row r="42" spans="1:7" ht="15" customHeight="1">
      <c r="A42" s="220" t="s">
        <v>91</v>
      </c>
      <c r="B42" s="221"/>
      <c r="C42" s="222"/>
      <c r="D42" s="120" t="s">
        <v>92</v>
      </c>
      <c r="E42" s="133">
        <f t="shared" ref="E42:G43" si="5">E43</f>
        <v>8300</v>
      </c>
      <c r="F42" s="134">
        <f t="shared" si="5"/>
        <v>-8300</v>
      </c>
      <c r="G42" s="134">
        <f t="shared" si="5"/>
        <v>0</v>
      </c>
    </row>
    <row r="43" spans="1:7" ht="15" customHeight="1">
      <c r="A43" s="211" t="s">
        <v>143</v>
      </c>
      <c r="B43" s="212"/>
      <c r="C43" s="213"/>
      <c r="D43" s="121" t="s">
        <v>58</v>
      </c>
      <c r="E43" s="135">
        <f t="shared" si="5"/>
        <v>8300</v>
      </c>
      <c r="F43" s="138">
        <f t="shared" si="5"/>
        <v>-8300</v>
      </c>
      <c r="G43" s="129">
        <f t="shared" si="5"/>
        <v>0</v>
      </c>
    </row>
    <row r="44" spans="1:7">
      <c r="A44" s="214">
        <v>32</v>
      </c>
      <c r="B44" s="215"/>
      <c r="C44" s="216"/>
      <c r="D44" s="122" t="s">
        <v>20</v>
      </c>
      <c r="E44" s="136">
        <v>8300</v>
      </c>
      <c r="F44" s="130">
        <f>G44-E44</f>
        <v>-8300</v>
      </c>
      <c r="G44" s="130">
        <v>0</v>
      </c>
    </row>
    <row r="45" spans="1:7" ht="25.5" customHeight="1">
      <c r="A45" s="220" t="s">
        <v>93</v>
      </c>
      <c r="B45" s="221"/>
      <c r="C45" s="222"/>
      <c r="D45" s="120" t="s">
        <v>59</v>
      </c>
      <c r="E45" s="133">
        <f>E46</f>
        <v>18000</v>
      </c>
      <c r="F45" s="133">
        <f>F46</f>
        <v>0</v>
      </c>
      <c r="G45" s="133">
        <f>G46</f>
        <v>91500</v>
      </c>
    </row>
    <row r="46" spans="1:7">
      <c r="A46" s="211" t="s">
        <v>143</v>
      </c>
      <c r="B46" s="212"/>
      <c r="C46" s="213"/>
      <c r="D46" s="122" t="s">
        <v>58</v>
      </c>
      <c r="E46" s="135">
        <f>E47+E48</f>
        <v>18000</v>
      </c>
      <c r="F46" s="136">
        <f>F47</f>
        <v>0</v>
      </c>
      <c r="G46" s="129">
        <f>G47+G48</f>
        <v>91500</v>
      </c>
    </row>
    <row r="47" spans="1:7" ht="25.5">
      <c r="A47" s="123">
        <v>42</v>
      </c>
      <c r="B47" s="126"/>
      <c r="C47" s="122"/>
      <c r="D47" s="122" t="s">
        <v>94</v>
      </c>
      <c r="E47" s="136">
        <v>10000</v>
      </c>
      <c r="F47" s="130">
        <v>0</v>
      </c>
      <c r="G47" s="130">
        <v>0</v>
      </c>
    </row>
    <row r="48" spans="1:7" ht="25.5">
      <c r="A48" s="154">
        <v>45</v>
      </c>
      <c r="B48" s="126"/>
      <c r="C48" s="122"/>
      <c r="D48" s="122" t="s">
        <v>115</v>
      </c>
      <c r="E48" s="136">
        <v>8000</v>
      </c>
      <c r="F48" s="130">
        <f>G48-E48</f>
        <v>83500</v>
      </c>
      <c r="G48" s="130">
        <v>91500</v>
      </c>
    </row>
    <row r="49" spans="1:7" ht="38.25">
      <c r="A49" s="197" t="s">
        <v>95</v>
      </c>
      <c r="B49" s="198"/>
      <c r="C49" s="199"/>
      <c r="D49" s="119" t="s">
        <v>96</v>
      </c>
      <c r="E49" s="131">
        <f>E50+E56+E59+E62+E69+E75+E78</f>
        <v>23908</v>
      </c>
      <c r="F49" s="132">
        <f>G49-E49</f>
        <v>-1685</v>
      </c>
      <c r="G49" s="132">
        <f>G50+G53+G56+G59+G62+G69+G75+G78</f>
        <v>22223</v>
      </c>
    </row>
    <row r="50" spans="1:7" ht="25.5" customHeight="1">
      <c r="A50" s="200" t="s">
        <v>97</v>
      </c>
      <c r="B50" s="201"/>
      <c r="C50" s="202"/>
      <c r="D50" s="120" t="s">
        <v>60</v>
      </c>
      <c r="E50" s="133">
        <f t="shared" ref="E50:G54" si="6">E51</f>
        <v>4800</v>
      </c>
      <c r="F50" s="134">
        <f t="shared" si="6"/>
        <v>0</v>
      </c>
      <c r="G50" s="134">
        <f t="shared" si="6"/>
        <v>4800</v>
      </c>
    </row>
    <row r="51" spans="1:7" ht="32.25" customHeight="1">
      <c r="A51" s="211" t="s">
        <v>129</v>
      </c>
      <c r="B51" s="212"/>
      <c r="C51" s="213"/>
      <c r="D51" s="121" t="s">
        <v>10</v>
      </c>
      <c r="E51" s="135">
        <f t="shared" si="6"/>
        <v>4800</v>
      </c>
      <c r="F51" s="130">
        <f t="shared" si="6"/>
        <v>0</v>
      </c>
      <c r="G51" s="130">
        <f t="shared" si="6"/>
        <v>4800</v>
      </c>
    </row>
    <row r="52" spans="1:7">
      <c r="A52" s="214">
        <v>37</v>
      </c>
      <c r="B52" s="215"/>
      <c r="C52" s="216"/>
      <c r="D52" s="122" t="s">
        <v>98</v>
      </c>
      <c r="E52" s="136">
        <v>4800</v>
      </c>
      <c r="F52" s="130">
        <f>G52-E52</f>
        <v>0</v>
      </c>
      <c r="G52" s="130">
        <v>4800</v>
      </c>
    </row>
    <row r="53" spans="1:7" ht="25.5" customHeight="1">
      <c r="A53" s="200" t="s">
        <v>114</v>
      </c>
      <c r="B53" s="201"/>
      <c r="C53" s="202"/>
      <c r="D53" s="150" t="s">
        <v>113</v>
      </c>
      <c r="E53" s="133">
        <f t="shared" si="6"/>
        <v>0</v>
      </c>
      <c r="F53" s="134">
        <f t="shared" si="6"/>
        <v>100</v>
      </c>
      <c r="G53" s="134">
        <f t="shared" si="6"/>
        <v>100</v>
      </c>
    </row>
    <row r="54" spans="1:7" ht="32.25" customHeight="1">
      <c r="A54" s="211" t="s">
        <v>85</v>
      </c>
      <c r="B54" s="212"/>
      <c r="C54" s="213"/>
      <c r="D54" s="121" t="s">
        <v>10</v>
      </c>
      <c r="E54" s="136">
        <f t="shared" si="6"/>
        <v>0</v>
      </c>
      <c r="F54" s="130">
        <f t="shared" si="6"/>
        <v>100</v>
      </c>
      <c r="G54" s="129">
        <f t="shared" si="6"/>
        <v>100</v>
      </c>
    </row>
    <row r="55" spans="1:7">
      <c r="A55" s="214">
        <v>32</v>
      </c>
      <c r="B55" s="215"/>
      <c r="C55" s="216"/>
      <c r="D55" s="122" t="s">
        <v>20</v>
      </c>
      <c r="E55" s="136">
        <v>0</v>
      </c>
      <c r="F55" s="130">
        <f>G55-E55</f>
        <v>100</v>
      </c>
      <c r="G55" s="130">
        <v>100</v>
      </c>
    </row>
    <row r="56" spans="1:7" ht="15" customHeight="1">
      <c r="A56" s="200" t="s">
        <v>99</v>
      </c>
      <c r="B56" s="201"/>
      <c r="C56" s="202"/>
      <c r="D56" s="157" t="s">
        <v>61</v>
      </c>
      <c r="E56" s="133">
        <f t="shared" ref="E56:G57" si="7">E57</f>
        <v>2600</v>
      </c>
      <c r="F56" s="139">
        <f t="shared" si="7"/>
        <v>-2100</v>
      </c>
      <c r="G56" s="134">
        <f t="shared" si="7"/>
        <v>500</v>
      </c>
    </row>
    <row r="57" spans="1:7" ht="28.5" customHeight="1">
      <c r="A57" s="211" t="s">
        <v>85</v>
      </c>
      <c r="B57" s="212"/>
      <c r="C57" s="213"/>
      <c r="D57" s="121" t="s">
        <v>10</v>
      </c>
      <c r="E57" s="136">
        <f t="shared" si="7"/>
        <v>2600</v>
      </c>
      <c r="F57" s="130">
        <f t="shared" si="7"/>
        <v>-2100</v>
      </c>
      <c r="G57" s="129">
        <f t="shared" si="7"/>
        <v>500</v>
      </c>
    </row>
    <row r="58" spans="1:7">
      <c r="A58" s="154">
        <v>32</v>
      </c>
      <c r="B58" s="155"/>
      <c r="C58" s="156"/>
      <c r="D58" s="122" t="s">
        <v>20</v>
      </c>
      <c r="E58" s="136">
        <v>2600</v>
      </c>
      <c r="F58" s="130">
        <f>G58-E58</f>
        <v>-2100</v>
      </c>
      <c r="G58" s="130">
        <v>500</v>
      </c>
    </row>
    <row r="59" spans="1:7" ht="25.5">
      <c r="A59" s="223" t="s">
        <v>100</v>
      </c>
      <c r="B59" s="224"/>
      <c r="C59" s="225"/>
      <c r="D59" s="120" t="s">
        <v>62</v>
      </c>
      <c r="E59" s="133">
        <f t="shared" ref="E59:G60" si="8">E60</f>
        <v>5500</v>
      </c>
      <c r="F59" s="133">
        <f t="shared" si="8"/>
        <v>0</v>
      </c>
      <c r="G59" s="133">
        <f t="shared" si="8"/>
        <v>5500</v>
      </c>
    </row>
    <row r="60" spans="1:7" ht="25.5">
      <c r="A60" s="217" t="s">
        <v>140</v>
      </c>
      <c r="B60" s="218"/>
      <c r="C60" s="219"/>
      <c r="D60" s="121" t="s">
        <v>139</v>
      </c>
      <c r="E60" s="136">
        <f t="shared" si="8"/>
        <v>5500</v>
      </c>
      <c r="F60" s="130">
        <f t="shared" si="8"/>
        <v>0</v>
      </c>
      <c r="G60" s="129">
        <f t="shared" si="8"/>
        <v>5500</v>
      </c>
    </row>
    <row r="61" spans="1:7">
      <c r="A61" s="214">
        <v>42</v>
      </c>
      <c r="B61" s="215"/>
      <c r="C61" s="216"/>
      <c r="D61" s="122" t="s">
        <v>101</v>
      </c>
      <c r="E61" s="136">
        <v>5500</v>
      </c>
      <c r="F61" s="130">
        <f>G61-E61</f>
        <v>0</v>
      </c>
      <c r="G61" s="130">
        <v>5500</v>
      </c>
    </row>
    <row r="62" spans="1:7">
      <c r="A62" s="223" t="s">
        <v>102</v>
      </c>
      <c r="B62" s="224"/>
      <c r="C62" s="225"/>
      <c r="D62" s="120" t="s">
        <v>103</v>
      </c>
      <c r="E62" s="133">
        <f>E63+E66</f>
        <v>500</v>
      </c>
      <c r="F62" s="133">
        <f>G62-E62</f>
        <v>22</v>
      </c>
      <c r="G62" s="133">
        <f>G63+G66</f>
        <v>522</v>
      </c>
    </row>
    <row r="63" spans="1:7">
      <c r="A63" s="217" t="s">
        <v>144</v>
      </c>
      <c r="B63" s="218"/>
      <c r="C63" s="219"/>
      <c r="D63" s="121" t="s">
        <v>79</v>
      </c>
      <c r="E63" s="135">
        <f>E64+E65</f>
        <v>500</v>
      </c>
      <c r="F63" s="129">
        <f>F64</f>
        <v>200</v>
      </c>
      <c r="G63" s="129">
        <f>G64+G65</f>
        <v>500</v>
      </c>
    </row>
    <row r="64" spans="1:7">
      <c r="A64" s="127">
        <v>32</v>
      </c>
      <c r="B64" s="124"/>
      <c r="C64" s="125"/>
      <c r="D64" s="122" t="s">
        <v>20</v>
      </c>
      <c r="E64" s="136">
        <v>300</v>
      </c>
      <c r="F64" s="130">
        <f>G64-E64</f>
        <v>200</v>
      </c>
      <c r="G64" s="130">
        <v>500</v>
      </c>
    </row>
    <row r="65" spans="1:7" ht="25.5">
      <c r="A65" s="127">
        <v>42</v>
      </c>
      <c r="B65" s="152"/>
      <c r="C65" s="153"/>
      <c r="D65" s="122" t="s">
        <v>94</v>
      </c>
      <c r="E65" s="136">
        <v>200</v>
      </c>
      <c r="F65" s="130">
        <f>G65-E65</f>
        <v>-200</v>
      </c>
      <c r="G65" s="130">
        <v>0</v>
      </c>
    </row>
    <row r="66" spans="1:7" ht="15.75" customHeight="1">
      <c r="A66" s="217" t="s">
        <v>104</v>
      </c>
      <c r="B66" s="218"/>
      <c r="C66" s="219"/>
      <c r="D66" s="121" t="s">
        <v>105</v>
      </c>
      <c r="E66" s="135">
        <f>E67</f>
        <v>0</v>
      </c>
      <c r="F66" s="129">
        <f>F67</f>
        <v>22</v>
      </c>
      <c r="G66" s="129">
        <f>G67+G68</f>
        <v>22</v>
      </c>
    </row>
    <row r="67" spans="1:7">
      <c r="A67" s="127">
        <v>32</v>
      </c>
      <c r="B67" s="126"/>
      <c r="C67" s="122"/>
      <c r="D67" s="122" t="s">
        <v>20</v>
      </c>
      <c r="E67" s="136">
        <v>0</v>
      </c>
      <c r="F67" s="130">
        <f>G67-E67</f>
        <v>22</v>
      </c>
      <c r="G67" s="130">
        <v>22</v>
      </c>
    </row>
    <row r="68" spans="1:7" ht="25.5">
      <c r="A68" s="127">
        <v>42</v>
      </c>
      <c r="B68" s="126"/>
      <c r="C68" s="122"/>
      <c r="D68" s="122" t="s">
        <v>94</v>
      </c>
      <c r="E68" s="136">
        <v>0</v>
      </c>
      <c r="F68" s="136">
        <f>G68-E68</f>
        <v>0</v>
      </c>
      <c r="G68" s="136">
        <v>0</v>
      </c>
    </row>
    <row r="69" spans="1:7">
      <c r="A69" s="223" t="s">
        <v>102</v>
      </c>
      <c r="B69" s="224"/>
      <c r="C69" s="225"/>
      <c r="D69" s="120" t="s">
        <v>106</v>
      </c>
      <c r="E69" s="133">
        <f>E70</f>
        <v>150</v>
      </c>
      <c r="F69" s="133">
        <f>F70</f>
        <v>0</v>
      </c>
      <c r="G69" s="133">
        <f>G70+G72</f>
        <v>434</v>
      </c>
    </row>
    <row r="70" spans="1:7" ht="23.25" customHeight="1">
      <c r="A70" s="217" t="s">
        <v>146</v>
      </c>
      <c r="B70" s="218"/>
      <c r="C70" s="219"/>
      <c r="D70" s="121" t="s">
        <v>74</v>
      </c>
      <c r="E70" s="135">
        <f>E71</f>
        <v>150</v>
      </c>
      <c r="F70" s="129">
        <f>F71</f>
        <v>0</v>
      </c>
      <c r="G70" s="129">
        <f t="shared" ref="G70" si="9">G71</f>
        <v>150</v>
      </c>
    </row>
    <row r="71" spans="1:7">
      <c r="A71" s="214">
        <v>32</v>
      </c>
      <c r="B71" s="215"/>
      <c r="C71" s="216"/>
      <c r="D71" s="122" t="s">
        <v>20</v>
      </c>
      <c r="E71" s="136">
        <v>150</v>
      </c>
      <c r="F71" s="130">
        <f>G71-E71</f>
        <v>0</v>
      </c>
      <c r="G71" s="130">
        <v>150</v>
      </c>
    </row>
    <row r="72" spans="1:7" ht="23.25" customHeight="1">
      <c r="A72" s="217" t="s">
        <v>145</v>
      </c>
      <c r="B72" s="218"/>
      <c r="C72" s="219"/>
      <c r="D72" s="121" t="s">
        <v>75</v>
      </c>
      <c r="E72" s="135">
        <f>E73</f>
        <v>0</v>
      </c>
      <c r="F72" s="135">
        <f>F73</f>
        <v>284</v>
      </c>
      <c r="G72" s="135">
        <f>G73+G74</f>
        <v>284</v>
      </c>
    </row>
    <row r="73" spans="1:7">
      <c r="A73" s="214">
        <v>32</v>
      </c>
      <c r="B73" s="215"/>
      <c r="C73" s="216"/>
      <c r="D73" s="122" t="s">
        <v>20</v>
      </c>
      <c r="E73" s="136">
        <v>0</v>
      </c>
      <c r="F73" s="136">
        <f>G73-E73</f>
        <v>284</v>
      </c>
      <c r="G73" s="136">
        <v>284</v>
      </c>
    </row>
    <row r="74" spans="1:7">
      <c r="A74" s="151">
        <v>34</v>
      </c>
      <c r="B74" s="152"/>
      <c r="C74" s="153"/>
      <c r="D74" s="121" t="s">
        <v>89</v>
      </c>
      <c r="E74" s="136">
        <v>0</v>
      </c>
      <c r="F74" s="136">
        <f>G74-E74</f>
        <v>0</v>
      </c>
      <c r="G74" s="136">
        <v>0</v>
      </c>
    </row>
    <row r="75" spans="1:7">
      <c r="A75" s="223" t="s">
        <v>107</v>
      </c>
      <c r="B75" s="224"/>
      <c r="C75" s="225"/>
      <c r="D75" s="120" t="s">
        <v>108</v>
      </c>
      <c r="E75" s="133">
        <f t="shared" ref="E75:G76" si="10">E76</f>
        <v>10295</v>
      </c>
      <c r="F75" s="133">
        <f t="shared" si="10"/>
        <v>0</v>
      </c>
      <c r="G75" s="133">
        <f>G76</f>
        <v>10295</v>
      </c>
    </row>
    <row r="76" spans="1:7" ht="25.5">
      <c r="A76" s="217" t="s">
        <v>140</v>
      </c>
      <c r="B76" s="218"/>
      <c r="C76" s="219"/>
      <c r="D76" s="121" t="s">
        <v>139</v>
      </c>
      <c r="E76" s="136">
        <f t="shared" si="10"/>
        <v>10295</v>
      </c>
      <c r="F76" s="130">
        <f t="shared" si="10"/>
        <v>0</v>
      </c>
      <c r="G76" s="129">
        <f t="shared" si="10"/>
        <v>10295</v>
      </c>
    </row>
    <row r="77" spans="1:7">
      <c r="A77" s="214">
        <v>32</v>
      </c>
      <c r="B77" s="215"/>
      <c r="C77" s="216"/>
      <c r="D77" s="122" t="s">
        <v>20</v>
      </c>
      <c r="E77" s="136">
        <v>10295</v>
      </c>
      <c r="F77" s="130">
        <f>G77-E77</f>
        <v>0</v>
      </c>
      <c r="G77" s="130">
        <v>10295</v>
      </c>
    </row>
    <row r="78" spans="1:7" ht="25.5">
      <c r="A78" s="223" t="s">
        <v>109</v>
      </c>
      <c r="B78" s="224"/>
      <c r="C78" s="225"/>
      <c r="D78" s="120" t="s">
        <v>110</v>
      </c>
      <c r="E78" s="133">
        <f>E79</f>
        <v>63</v>
      </c>
      <c r="F78" s="133">
        <f>F79</f>
        <v>9</v>
      </c>
      <c r="G78" s="133">
        <f t="shared" ref="G78:G79" si="11">G79</f>
        <v>72</v>
      </c>
    </row>
    <row r="79" spans="1:7" ht="25.5">
      <c r="A79" s="217" t="s">
        <v>140</v>
      </c>
      <c r="B79" s="218"/>
      <c r="C79" s="219"/>
      <c r="D79" s="121" t="s">
        <v>139</v>
      </c>
      <c r="E79" s="136">
        <f>E80</f>
        <v>63</v>
      </c>
      <c r="F79" s="136">
        <f>F80</f>
        <v>9</v>
      </c>
      <c r="G79" s="135">
        <f t="shared" si="11"/>
        <v>72</v>
      </c>
    </row>
    <row r="80" spans="1:7">
      <c r="A80" s="214">
        <v>38</v>
      </c>
      <c r="B80" s="215"/>
      <c r="C80" s="216"/>
      <c r="D80" s="122" t="s">
        <v>56</v>
      </c>
      <c r="E80" s="136">
        <v>63</v>
      </c>
      <c r="F80" s="136">
        <f>G80-E80</f>
        <v>9</v>
      </c>
      <c r="G80" s="136">
        <v>72</v>
      </c>
    </row>
  </sheetData>
  <mergeCells count="64">
    <mergeCell ref="A38:C38"/>
    <mergeCell ref="A39:C39"/>
    <mergeCell ref="A78:C78"/>
    <mergeCell ref="A79:C79"/>
    <mergeCell ref="A71:C71"/>
    <mergeCell ref="A57:C57"/>
    <mergeCell ref="A59:C59"/>
    <mergeCell ref="A60:C60"/>
    <mergeCell ref="A61:C61"/>
    <mergeCell ref="A62:C62"/>
    <mergeCell ref="A63:C63"/>
    <mergeCell ref="A66:C66"/>
    <mergeCell ref="A69:C69"/>
    <mergeCell ref="A70:C70"/>
    <mergeCell ref="A56:C56"/>
    <mergeCell ref="A80:C80"/>
    <mergeCell ref="A72:C72"/>
    <mergeCell ref="A73:C73"/>
    <mergeCell ref="A75:C75"/>
    <mergeCell ref="A76:C76"/>
    <mergeCell ref="A77:C77"/>
    <mergeCell ref="A40:C40"/>
    <mergeCell ref="A42:C42"/>
    <mergeCell ref="A43:C43"/>
    <mergeCell ref="A44:C44"/>
    <mergeCell ref="A45:C45"/>
    <mergeCell ref="A46:C46"/>
    <mergeCell ref="A49:C49"/>
    <mergeCell ref="A50:C50"/>
    <mergeCell ref="A51:C51"/>
    <mergeCell ref="A52:C52"/>
    <mergeCell ref="A53:C53"/>
    <mergeCell ref="A54:C54"/>
    <mergeCell ref="A55:C55"/>
    <mergeCell ref="A37:C37"/>
    <mergeCell ref="A20:C20"/>
    <mergeCell ref="A21:C21"/>
    <mergeCell ref="A25:C25"/>
    <mergeCell ref="A28:C28"/>
    <mergeCell ref="A29:C29"/>
    <mergeCell ref="A30:C30"/>
    <mergeCell ref="A22:C22"/>
    <mergeCell ref="A31:C31"/>
    <mergeCell ref="A32:C32"/>
    <mergeCell ref="A33:C33"/>
    <mergeCell ref="A35:C35"/>
    <mergeCell ref="A36:C36"/>
    <mergeCell ref="A2:G2"/>
    <mergeCell ref="A4:C4"/>
    <mergeCell ref="A5:C5"/>
    <mergeCell ref="A6:C6"/>
    <mergeCell ref="A7:C7"/>
    <mergeCell ref="A19:C19"/>
    <mergeCell ref="A8:C8"/>
    <mergeCell ref="A9:C9"/>
    <mergeCell ref="A10:C10"/>
    <mergeCell ref="A13:C13"/>
    <mergeCell ref="A14:C14"/>
    <mergeCell ref="A11:C11"/>
    <mergeCell ref="A15:C15"/>
    <mergeCell ref="A16:C16"/>
    <mergeCell ref="A17:C17"/>
    <mergeCell ref="A18:C18"/>
    <mergeCell ref="A12:C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SAŽETAK</vt:lpstr>
      <vt:lpstr>P i R po ekonomskoj</vt:lpstr>
      <vt:lpstr>P i R po izvorima</vt:lpstr>
      <vt:lpstr>Rashodi prema funkcijskoj kl</vt:lpstr>
      <vt:lpstr>POSEBNI DIO</vt:lpstr>
      <vt:lpstr>'P i R po ekonomskoj'!Ispis_naslova</vt:lpstr>
      <vt:lpstr>'P i R po izvorima'!Podrucje_ispisa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korisnik</cp:lastModifiedBy>
  <cp:lastPrinted>2026-05-27T11:09:43Z</cp:lastPrinted>
  <dcterms:created xsi:type="dcterms:W3CDTF">2022-08-12T12:51:27Z</dcterms:created>
  <dcterms:modified xsi:type="dcterms:W3CDTF">2026-05-27T11:11:35Z</dcterms:modified>
</cp:coreProperties>
</file>