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RADNO\IZVRŠENJE\2026\"/>
    </mc:Choice>
  </mc:AlternateContent>
  <xr:revisionPtr revIDLastSave="0" documentId="13_ncr:1_{B53301BC-0DAB-46E3-B035-6AFA08D067BB}" xr6:coauthVersionLast="37" xr6:coauthVersionMax="37" xr10:uidLastSave="{00000000-0000-0000-0000-000000000000}"/>
  <bookViews>
    <workbookView xWindow="0" yWindow="0" windowWidth="28800" windowHeight="12225" activeTab="4" xr2:uid="{00000000-000D-0000-FFFF-FFFF00000000}"/>
  </bookViews>
  <sheets>
    <sheet name="SAŽETAK" sheetId="1" r:id="rId1"/>
    <sheet name="P i R prema ekonomskoj k" sheetId="3" r:id="rId2"/>
    <sheet name="P i R prema izvoru fin" sheetId="8" r:id="rId3"/>
    <sheet name="Rashodi prema funkcijskoj k " sheetId="11" r:id="rId4"/>
    <sheet name="POSEBNI DIO - programska kl" sheetId="7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7" l="1"/>
  <c r="H31" i="7" l="1"/>
  <c r="H32" i="7"/>
  <c r="H71" i="7"/>
  <c r="H83" i="7"/>
  <c r="H87" i="7"/>
  <c r="H90" i="7"/>
  <c r="H93" i="7"/>
  <c r="H96" i="7"/>
  <c r="H102" i="7"/>
  <c r="H105" i="7"/>
  <c r="H116" i="7"/>
  <c r="H11" i="7"/>
  <c r="H19" i="7"/>
  <c r="F106" i="7"/>
  <c r="G99" i="7"/>
  <c r="G98" i="7" s="1"/>
  <c r="G18" i="7" s="1"/>
  <c r="H18" i="7" s="1"/>
  <c r="G101" i="7"/>
  <c r="G82" i="7"/>
  <c r="G71" i="7"/>
  <c r="G46" i="7"/>
  <c r="G45" i="7" s="1"/>
  <c r="H45" i="7" s="1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F7" i="8"/>
  <c r="F8" i="8"/>
  <c r="F9" i="8"/>
  <c r="F10" i="8"/>
  <c r="F11" i="8"/>
  <c r="F12" i="8"/>
  <c r="F13" i="8"/>
  <c r="F15" i="8"/>
  <c r="F17" i="8"/>
  <c r="F18" i="8"/>
  <c r="F19" i="8"/>
  <c r="F20" i="8"/>
  <c r="F21" i="8"/>
  <c r="F22" i="8"/>
  <c r="F23" i="8"/>
  <c r="F25" i="8"/>
  <c r="F26" i="8"/>
  <c r="F27" i="8"/>
  <c r="F28" i="8"/>
  <c r="F30" i="8"/>
  <c r="F33" i="8"/>
  <c r="F34" i="8"/>
  <c r="F36" i="8"/>
  <c r="E28" i="8"/>
  <c r="E13" i="8"/>
  <c r="G76" i="7"/>
  <c r="G75" i="7" s="1"/>
  <c r="F75" i="7"/>
  <c r="F45" i="7"/>
  <c r="F82" i="7"/>
  <c r="F81" i="7" s="1"/>
  <c r="F98" i="7"/>
  <c r="F101" i="7"/>
  <c r="F89" i="7"/>
  <c r="F88" i="7" s="1"/>
  <c r="F86" i="7"/>
  <c r="F85" i="7" s="1"/>
  <c r="G13" i="7" l="1"/>
  <c r="H13" i="7" s="1"/>
  <c r="H46" i="7"/>
  <c r="H82" i="7"/>
  <c r="H101" i="7"/>
  <c r="H75" i="7"/>
  <c r="H76" i="7"/>
  <c r="G16" i="7"/>
  <c r="H16" i="7" s="1"/>
  <c r="H99" i="7"/>
  <c r="H98" i="7"/>
  <c r="G86" i="7"/>
  <c r="G89" i="7"/>
  <c r="G88" i="7" l="1"/>
  <c r="H88" i="7" s="1"/>
  <c r="H89" i="7"/>
  <c r="G85" i="7"/>
  <c r="H85" i="7" s="1"/>
  <c r="H86" i="7"/>
  <c r="F30" i="7"/>
  <c r="F115" i="7"/>
  <c r="F114" i="7" s="1"/>
  <c r="G112" i="7"/>
  <c r="H112" i="7" s="1"/>
  <c r="F111" i="7"/>
  <c r="F110" i="7" s="1"/>
  <c r="G107" i="7"/>
  <c r="H107" i="7" s="1"/>
  <c r="G104" i="7"/>
  <c r="F104" i="7"/>
  <c r="F95" i="7"/>
  <c r="F94" i="7" s="1"/>
  <c r="G92" i="7"/>
  <c r="F92" i="7"/>
  <c r="F91" i="7" s="1"/>
  <c r="F79" i="7"/>
  <c r="F78" i="7" s="1"/>
  <c r="F70" i="7"/>
  <c r="G67" i="7"/>
  <c r="H67" i="7" s="1"/>
  <c r="G61" i="7"/>
  <c r="H61" i="7" s="1"/>
  <c r="F60" i="7"/>
  <c r="G38" i="7"/>
  <c r="H38" i="7" s="1"/>
  <c r="G34" i="7"/>
  <c r="H34" i="7" s="1"/>
  <c r="F33" i="7"/>
  <c r="G30" i="7"/>
  <c r="G27" i="7"/>
  <c r="H27" i="7" s="1"/>
  <c r="G23" i="7"/>
  <c r="H23" i="7" s="1"/>
  <c r="F22" i="7"/>
  <c r="H30" i="7" l="1"/>
  <c r="H104" i="7"/>
  <c r="G91" i="7"/>
  <c r="H91" i="7" s="1"/>
  <c r="H92" i="7"/>
  <c r="G106" i="7"/>
  <c r="F42" i="7"/>
  <c r="F41" i="7" s="1"/>
  <c r="G81" i="7"/>
  <c r="H81" i="7" s="1"/>
  <c r="G70" i="7"/>
  <c r="F97" i="7"/>
  <c r="G60" i="7"/>
  <c r="H60" i="7" s="1"/>
  <c r="G79" i="7"/>
  <c r="G78" i="7" s="1"/>
  <c r="G22" i="7"/>
  <c r="F103" i="7"/>
  <c r="G115" i="7"/>
  <c r="H115" i="7" s="1"/>
  <c r="G95" i="7"/>
  <c r="G14" i="7" s="1"/>
  <c r="H14" i="7" s="1"/>
  <c r="F21" i="7"/>
  <c r="F20" i="7" s="1"/>
  <c r="G33" i="7"/>
  <c r="G111" i="7"/>
  <c r="H111" i="7" s="1"/>
  <c r="G12" i="7" l="1"/>
  <c r="H12" i="7" s="1"/>
  <c r="H106" i="7"/>
  <c r="G10" i="7"/>
  <c r="H10" i="7" s="1"/>
  <c r="H22" i="7"/>
  <c r="H33" i="7"/>
  <c r="G17" i="7"/>
  <c r="H17" i="7" s="1"/>
  <c r="G94" i="7"/>
  <c r="H94" i="7" s="1"/>
  <c r="H95" i="7"/>
  <c r="G15" i="7"/>
  <c r="H15" i="7" s="1"/>
  <c r="H70" i="7"/>
  <c r="G42" i="7"/>
  <c r="H42" i="7" s="1"/>
  <c r="G97" i="7"/>
  <c r="H97" i="7" s="1"/>
  <c r="F84" i="7"/>
  <c r="F8" i="7" s="1"/>
  <c r="G114" i="7"/>
  <c r="H114" i="7" s="1"/>
  <c r="G103" i="7"/>
  <c r="H103" i="7" s="1"/>
  <c r="G21" i="7"/>
  <c r="H21" i="7" s="1"/>
  <c r="G110" i="7"/>
  <c r="H110" i="7" s="1"/>
  <c r="G41" i="7" l="1"/>
  <c r="H41" i="7" s="1"/>
  <c r="G84" i="7"/>
  <c r="H84" i="7" s="1"/>
  <c r="G20" i="7"/>
  <c r="H20" i="7" l="1"/>
  <c r="G8" i="7"/>
  <c r="D28" i="8"/>
  <c r="C28" i="8"/>
  <c r="D23" i="8"/>
  <c r="D13" i="8"/>
  <c r="C13" i="8"/>
  <c r="H67" i="3" l="1"/>
  <c r="H28" i="3" s="1"/>
  <c r="I72" i="3"/>
  <c r="I71" i="3" s="1"/>
  <c r="K71" i="3" s="1"/>
  <c r="G71" i="3"/>
  <c r="C23" i="8" l="1"/>
  <c r="C34" i="8"/>
  <c r="J64" i="3"/>
  <c r="J70" i="3"/>
  <c r="G36" i="3"/>
  <c r="G30" i="3"/>
  <c r="G68" i="3"/>
  <c r="G69" i="3"/>
  <c r="G18" i="3"/>
  <c r="G30" i="1"/>
  <c r="J29" i="1" l="1"/>
  <c r="K65" i="3"/>
  <c r="K66" i="3"/>
  <c r="J32" i="3"/>
  <c r="J33" i="3"/>
  <c r="J34" i="3"/>
  <c r="J35" i="3"/>
  <c r="J37" i="3"/>
  <c r="J40" i="3"/>
  <c r="J41" i="3"/>
  <c r="J42" i="3"/>
  <c r="J44" i="3"/>
  <c r="J45" i="3"/>
  <c r="J46" i="3"/>
  <c r="J47" i="3"/>
  <c r="J49" i="3"/>
  <c r="J50" i="3"/>
  <c r="J51" i="3"/>
  <c r="J54" i="3"/>
  <c r="J55" i="3"/>
  <c r="J56" i="3"/>
  <c r="J58" i="3"/>
  <c r="J59" i="3"/>
  <c r="J60" i="3"/>
  <c r="J63" i="3"/>
  <c r="J14" i="3"/>
  <c r="J17" i="3"/>
  <c r="J24" i="3"/>
  <c r="C9" i="8"/>
  <c r="G9" i="7" l="1"/>
  <c r="E23" i="8" l="1"/>
  <c r="E26" i="8"/>
  <c r="I69" i="3"/>
  <c r="I36" i="3"/>
  <c r="I19" i="3"/>
  <c r="I13" i="3"/>
  <c r="I68" i="3" l="1"/>
  <c r="J69" i="3"/>
  <c r="I18" i="3"/>
  <c r="F9" i="7"/>
  <c r="H9" i="7" s="1"/>
  <c r="D26" i="8"/>
  <c r="D9" i="8"/>
  <c r="K68" i="3" l="1"/>
  <c r="J68" i="3"/>
  <c r="K18" i="3"/>
  <c r="C7" i="11"/>
  <c r="C21" i="8"/>
  <c r="C7" i="8"/>
  <c r="G39" i="3" l="1"/>
  <c r="J36" i="3"/>
  <c r="G31" i="3"/>
  <c r="G16" i="3"/>
  <c r="G15" i="3" s="1"/>
  <c r="D7" i="11" l="1"/>
  <c r="D6" i="11" s="1"/>
  <c r="D21" i="8"/>
  <c r="G23" i="3"/>
  <c r="G19" i="3"/>
  <c r="G13" i="3"/>
  <c r="J13" i="3" s="1"/>
  <c r="E7" i="11"/>
  <c r="E6" i="11" s="1"/>
  <c r="E9" i="8"/>
  <c r="E6" i="8" s="1"/>
  <c r="E21" i="8"/>
  <c r="E11" i="8"/>
  <c r="E7" i="8"/>
  <c r="I48" i="3"/>
  <c r="I31" i="3"/>
  <c r="J31" i="3" s="1"/>
  <c r="I16" i="3"/>
  <c r="I23" i="3"/>
  <c r="H15" i="1"/>
  <c r="J18" i="3" l="1"/>
  <c r="J23" i="3"/>
  <c r="I15" i="3"/>
  <c r="J15" i="3" s="1"/>
  <c r="J16" i="3"/>
  <c r="I30" i="3"/>
  <c r="I22" i="3"/>
  <c r="K30" i="3" l="1"/>
  <c r="K22" i="3"/>
  <c r="E18" i="8" l="1"/>
  <c r="E34" i="8" l="1"/>
  <c r="D34" i="8"/>
  <c r="D20" i="8" s="1"/>
  <c r="D7" i="8"/>
  <c r="D18" i="8"/>
  <c r="D11" i="8"/>
  <c r="E20" i="8" l="1"/>
  <c r="D6" i="8"/>
  <c r="K16" i="1" l="1"/>
  <c r="K19" i="1"/>
  <c r="J16" i="1"/>
  <c r="J19" i="1"/>
  <c r="H18" i="1"/>
  <c r="H21" i="1" s="1"/>
  <c r="G7" i="11"/>
  <c r="G8" i="11"/>
  <c r="G6" i="11"/>
  <c r="F7" i="11"/>
  <c r="F8" i="11"/>
  <c r="H29" i="3"/>
  <c r="H11" i="3"/>
  <c r="H10" i="3" s="1"/>
  <c r="C6" i="11"/>
  <c r="F6" i="11" s="1"/>
  <c r="C26" i="8"/>
  <c r="C18" i="8"/>
  <c r="C11" i="8"/>
  <c r="C20" i="8" l="1"/>
  <c r="C6" i="8"/>
  <c r="H8" i="7" l="1"/>
  <c r="G6" i="8"/>
  <c r="F6" i="8"/>
  <c r="I67" i="3"/>
  <c r="G67" i="3"/>
  <c r="I62" i="3"/>
  <c r="G62" i="3"/>
  <c r="G61" i="3" s="1"/>
  <c r="I57" i="3"/>
  <c r="G57" i="3"/>
  <c r="G48" i="3"/>
  <c r="J48" i="3" s="1"/>
  <c r="I43" i="3"/>
  <c r="G43" i="3"/>
  <c r="I39" i="3"/>
  <c r="J39" i="3" s="1"/>
  <c r="G22" i="3"/>
  <c r="J22" i="3" s="1"/>
  <c r="K67" i="3" l="1"/>
  <c r="J67" i="3"/>
  <c r="J43" i="3"/>
  <c r="J57" i="3"/>
  <c r="J62" i="3"/>
  <c r="J30" i="3"/>
  <c r="I61" i="3"/>
  <c r="I38" i="3"/>
  <c r="G38" i="3"/>
  <c r="G12" i="3"/>
  <c r="G11" i="3" s="1"/>
  <c r="G10" i="3" s="1"/>
  <c r="I18" i="1"/>
  <c r="I15" i="1"/>
  <c r="G18" i="1"/>
  <c r="G15" i="1"/>
  <c r="I29" i="3" l="1"/>
  <c r="J38" i="3"/>
  <c r="K38" i="3"/>
  <c r="J61" i="3"/>
  <c r="G29" i="3"/>
  <c r="G28" i="3" s="1"/>
  <c r="I12" i="3"/>
  <c r="K15" i="1"/>
  <c r="J15" i="1"/>
  <c r="K18" i="1"/>
  <c r="J18" i="1"/>
  <c r="G21" i="1"/>
  <c r="I21" i="1"/>
  <c r="I30" i="1" s="1"/>
  <c r="J30" i="1" s="1"/>
  <c r="J12" i="3" l="1"/>
  <c r="K12" i="3"/>
  <c r="J29" i="3"/>
  <c r="K29" i="3"/>
  <c r="I11" i="3"/>
  <c r="I28" i="3"/>
  <c r="J11" i="3" l="1"/>
  <c r="K11" i="3"/>
  <c r="I10" i="3"/>
  <c r="J28" i="3"/>
  <c r="K28" i="3"/>
  <c r="K10" i="3" l="1"/>
  <c r="J10" i="3"/>
</calcChain>
</file>

<file path=xl/sharedStrings.xml><?xml version="1.0" encoding="utf-8"?>
<sst xmlns="http://schemas.openxmlformats.org/spreadsheetml/2006/main" count="332" uniqueCount="195">
  <si>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</si>
  <si>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</si>
  <si>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</si>
  <si>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</si>
  <si>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</si>
  <si>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</si>
  <si>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</si>
  <si>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</si>
  <si>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II. POSEBNI DIO</t>
  </si>
  <si>
    <t>I. OPĆI DIO</t>
  </si>
  <si>
    <t>Materijalni rashodi</t>
  </si>
  <si>
    <t>INDEKS</t>
  </si>
  <si>
    <t xml:space="preserve">IZVJEŠTAJ O PRIHODIMA I RASHODIMA PREMA EKONOMSKOJ KLASIFIKACIJI 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</si>
  <si>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</si>
  <si>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</si>
  <si>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</si>
  <si>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Plaće (Bruto)</t>
  </si>
  <si>
    <t>Plaće za redovan rad</t>
  </si>
  <si>
    <t>Naknade troškova zaposlenima</t>
  </si>
  <si>
    <t>Službena putovanja</t>
  </si>
  <si>
    <t>3 Vlastiti prihodi</t>
  </si>
  <si>
    <t>1 Opći prihodi i primici</t>
  </si>
  <si>
    <t>UKUPNO RASHODI</t>
  </si>
  <si>
    <t xml:space="preserve">UKUPNO PRIHODI </t>
  </si>
  <si>
    <t>IZVJEŠTAJ O PRIHODIMA I RASHODIMA PREMA IZVORIMA FINANCIRANJA</t>
  </si>
  <si>
    <t>IZVJEŠTAJ O RASHODIMA PREMA FUNKCIJSKOJ KLASIFIKACIJI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</si>
  <si>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</si>
  <si>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</si>
  <si>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</si>
  <si>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</si>
  <si>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</si>
  <si>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</si>
  <si>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</si>
  <si>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</si>
  <si>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</si>
  <si>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</si>
  <si>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</si>
  <si>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</si>
  <si>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</si>
  <si>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</si>
  <si>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>IZVJEŠTAJ PO PROGRAMSKOJ KLASIFIKACIJI</t>
  </si>
  <si>
    <t>Tekuće pomoći proračunskim korisnicima iz proračuna koji ih nije nadležan</t>
  </si>
  <si>
    <t>Pomoći proračunskim korisnicima iz proračuna koji im nije nadležan</t>
  </si>
  <si>
    <t>Donacije od pravnih i fizičkih osoba izvan općeh proračuna i povrat donacija po protestnim jamstvima</t>
  </si>
  <si>
    <t>Tekuće donacije</t>
  </si>
  <si>
    <t>Prihodi iz nadležnog proračuna i od HZZO-a na temelju ugovornih obveza</t>
  </si>
  <si>
    <t>Prihodi iz nadležnog proračuna za financiranje redovne djelatnosti proračunskih korisnika</t>
  </si>
  <si>
    <t>Plaće za posebne uvjete rada</t>
  </si>
  <si>
    <t>Ostali rashodi za zaposlene</t>
  </si>
  <si>
    <t>Doprinosi na plaću</t>
  </si>
  <si>
    <t>Doprinosi za obvezno zdravstveno osiguranje</t>
  </si>
  <si>
    <t>Naknade za prijevoz, za rad na terenu i odvojeni život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</si>
  <si>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</si>
  <si>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</si>
  <si>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</si>
  <si>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</si>
  <si>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</si>
  <si>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</si>
  <si>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Rashodi za usluge</t>
  </si>
  <si>
    <t>Usluge telefona, pošte i prijevoza</t>
  </si>
  <si>
    <t>Usluge tekućeg i investicijskog održavanja</t>
  </si>
  <si>
    <t>Komunalne usluge</t>
  </si>
  <si>
    <t>Zdravstvene i veterinarske usluge</t>
  </si>
  <si>
    <t>Intelektualne i osobne usluge</t>
  </si>
  <si>
    <t>Računalne usluge</t>
  </si>
  <si>
    <t>Ostale usluge</t>
  </si>
  <si>
    <t>Ostale nespomenuti rashodi poslovanja</t>
  </si>
  <si>
    <t>Članarine i norme</t>
  </si>
  <si>
    <t>Pristojbe i naknade</t>
  </si>
  <si>
    <t xml:space="preserve">Ostali nespomenuti rashodi poslovanja </t>
  </si>
  <si>
    <t>Ostali financijski rashodi</t>
  </si>
  <si>
    <t>Financijski rashodi</t>
  </si>
  <si>
    <t>Bankarske usluge i usluge platnog prometa</t>
  </si>
  <si>
    <t xml:space="preserve">Zatezne kamate </t>
  </si>
  <si>
    <t>Naknade građanima i kućanstvima na temelju osiguranja i druge naknade</t>
  </si>
  <si>
    <t>Ostali rashodi</t>
  </si>
  <si>
    <t>Rashodi za nabavu proizvedene dugotrajne imovine</t>
  </si>
  <si>
    <t>Knjige, umjetnička djela i ostale izložbene vrijednosti</t>
  </si>
  <si>
    <t>Knjige</t>
  </si>
  <si>
    <t>Prihodi iz nadležnog proračuna za financiranje rashoda poslovanja</t>
  </si>
  <si>
    <t>5 Pomoći</t>
  </si>
  <si>
    <t>6 Donacije</t>
  </si>
  <si>
    <t>09 Obrazovanje</t>
  </si>
  <si>
    <t>091 Predškolsko i osnovnoškolsko obrazovanje</t>
  </si>
  <si>
    <t>Osnovna škola "Braća Glumac"</t>
  </si>
  <si>
    <t>PROGRAM 1206</t>
  </si>
  <si>
    <t>Tekući projekt T120602</t>
  </si>
  <si>
    <t>Izvor financiranja 1.1.1.</t>
  </si>
  <si>
    <t>Opći prihodi i primici</t>
  </si>
  <si>
    <t>Fondovi EU</t>
  </si>
  <si>
    <t>PROGRAM 1207</t>
  </si>
  <si>
    <t>Zakonski standard ustanova u obrazovanju</t>
  </si>
  <si>
    <t>Aktivnost A120701</t>
  </si>
  <si>
    <t>Decentralizirana sredstva</t>
  </si>
  <si>
    <t xml:space="preserve">Rashodi za zaposlene </t>
  </si>
  <si>
    <t>Aktivnost A120702</t>
  </si>
  <si>
    <t>Izvor financiranja 4.4.1.</t>
  </si>
  <si>
    <t>Aktivnost A120801</t>
  </si>
  <si>
    <t>Naknade građanima i kućanstvima</t>
  </si>
  <si>
    <t>Aktivnost A120808</t>
  </si>
  <si>
    <t>Nabava udžbenika za učenike OŠ</t>
  </si>
  <si>
    <t>Aktivnost A120818</t>
  </si>
  <si>
    <t>Aktivnost A120819</t>
  </si>
  <si>
    <t>Aktivnost A120810</t>
  </si>
  <si>
    <t>Izvor financiranja 6.2.1.</t>
  </si>
  <si>
    <t>5=4/2*100</t>
  </si>
  <si>
    <t>6=4/3*100</t>
  </si>
  <si>
    <t>4 Prihodi za posebne namjene</t>
  </si>
  <si>
    <t>Dolac 11</t>
  </si>
  <si>
    <t>20290 Lastovo</t>
  </si>
  <si>
    <t>OIB: 80382692021</t>
  </si>
  <si>
    <t>RKP: 03324117</t>
  </si>
  <si>
    <t>Redovno poslovanje škole</t>
  </si>
  <si>
    <t>Izvor  financiranja
4.4.1.</t>
  </si>
  <si>
    <t>4=3/2*100</t>
  </si>
  <si>
    <t>PROGRAM 1208</t>
  </si>
  <si>
    <t>Pogram ustanova u obrazovanju iznad zakonskog standarda</t>
  </si>
  <si>
    <t>Izvor financiranja
1.1.1.</t>
  </si>
  <si>
    <t>Plaća za posebne uvjete rada</t>
  </si>
  <si>
    <t>Izvor financiranja
3.2.1.</t>
  </si>
  <si>
    <t>Izvor financiranja 6.2.2.</t>
  </si>
  <si>
    <t>Aktivnost A120804</t>
  </si>
  <si>
    <t>Financiranje školskih projekata</t>
  </si>
  <si>
    <t>Kamate na oročena sredstva i depozite po viđenju</t>
  </si>
  <si>
    <t>Prihodi od imovine</t>
  </si>
  <si>
    <t>Prihodi od financijske imovine</t>
  </si>
  <si>
    <t>Plaće za prekovremeni rad</t>
  </si>
  <si>
    <t>Ostali nespomenuti rashodi poslovanja</t>
  </si>
  <si>
    <t>Vlastiti prihodi PK</t>
  </si>
  <si>
    <t>OSTVARENJE /
IZVRŠENJE 
1-6 2025.</t>
  </si>
  <si>
    <t xml:space="preserve">Glava 10202 </t>
  </si>
  <si>
    <t>Ustanove u obrazovanju</t>
  </si>
  <si>
    <t>12296 O.Š. Braća Glumac - Lastovo</t>
  </si>
  <si>
    <t>Izvor 11</t>
  </si>
  <si>
    <t>Izvor 32</t>
  </si>
  <si>
    <t>Vlastiti prihodi PK - prenesena sredstva</t>
  </si>
  <si>
    <t>Izvor 44</t>
  </si>
  <si>
    <t>Izvor 56</t>
  </si>
  <si>
    <t>Izvor 62</t>
  </si>
  <si>
    <t>Donacije PK</t>
  </si>
  <si>
    <t>Donacije PK- prenesena sredstva</t>
  </si>
  <si>
    <t>Kapitalni projekt K120703</t>
  </si>
  <si>
    <t>Kapitalna ulaganja u osnovne škole</t>
  </si>
  <si>
    <t>Kapitalne donacije</t>
  </si>
  <si>
    <t>Zakupnine i najamnine</t>
  </si>
  <si>
    <t>Izvor financiranja
3.2.2.</t>
  </si>
  <si>
    <t>POLUGODIŠNJI IZVJEŠTAJ O IZVRŠENJU FINANCIJSKOG PLANA PRORAČUNSKOG KORISNIKA JEDINICE LOKALNE I PODRUČNE (REGIONALNE) SAMOUPRAVE ZA 2026. GODINU</t>
  </si>
  <si>
    <t>OSTVARENJE /
IZVRŠENJE 
1-6 2026.</t>
  </si>
  <si>
    <t>REBALANS
2026.</t>
  </si>
  <si>
    <t xml:space="preserve"> IZVRŠENJE 
1-6 2026.</t>
  </si>
  <si>
    <t>Rashodi za dodatna ulaganja na nefinancijskoj imovini</t>
  </si>
  <si>
    <t>Dodatna ulaganja na građevinskim objektima</t>
  </si>
  <si>
    <t>1.1.1 Opći prihodi i primici</t>
  </si>
  <si>
    <t>3.2.1 Vlastiti prihodi - PK</t>
  </si>
  <si>
    <t>4.4.1 Decentralizirana sredstva</t>
  </si>
  <si>
    <t>5.0.111 Pomoći iz DP kroz opće prihode i primitke - DNŽ</t>
  </si>
  <si>
    <t>58 Ostale pomoći prorač.k. /  5.0.112 Pomoći iz DP kroz opće prihode i primitke - PK</t>
  </si>
  <si>
    <t>56 Fondovi EU  / '5.6.1001 Europski soc.fond fin. iz rasp.pred.ili unapri.napl.prih - DNŽ</t>
  </si>
  <si>
    <t>5.2.2 Ostale pomoći  -PK</t>
  </si>
  <si>
    <t>6.2.1 Donacije - PK</t>
  </si>
  <si>
    <t>3.2.2 Vlastiti prihodi PK - prenesena sredstva</t>
  </si>
  <si>
    <t>5.0.1121 Pomoći iz DP kroz opće prihode i primitke - PK, prenesena</t>
  </si>
  <si>
    <t>6.2.2 Donacije PK - prenesena sredstva</t>
  </si>
  <si>
    <t>Izvor 50</t>
  </si>
  <si>
    <t>Pomoći iz državnog proračuna</t>
  </si>
  <si>
    <t>Pomoći iz državnog proračuna - prenesena sredstva</t>
  </si>
  <si>
    <t>Izvor 52</t>
  </si>
  <si>
    <t>Ostale pomoći</t>
  </si>
  <si>
    <t>REBALANS 2026.</t>
  </si>
  <si>
    <t>EU projekti UO za obrazovanje, kulturu i sport</t>
  </si>
  <si>
    <t>Zajedno možemo sve! - osiguravanje pomoćnika u nastavi za učenike s teškoćama</t>
  </si>
  <si>
    <t xml:space="preserve">Materijal i dijelovi za tekuće i investicijsko održavanje </t>
  </si>
  <si>
    <t>Usluge telefona, interneta, pošte i prijevoza</t>
  </si>
  <si>
    <t>Investicijska ulaganja u osnovne škole</t>
  </si>
  <si>
    <t>Financiranje radnih materijala za učenike osnovih škola</t>
  </si>
  <si>
    <t>Aktivnost A120803</t>
  </si>
  <si>
    <t>Natjecanja iz znanja učenika</t>
  </si>
  <si>
    <t>Ostale aktivnosti osnovnih škola</t>
  </si>
  <si>
    <t>Donacije PK - prenesena sredstva</t>
  </si>
  <si>
    <t>Dodatne djelatnosti osnovnih škola</t>
  </si>
  <si>
    <t>Organizacija prehrane u osnovnim školama</t>
  </si>
  <si>
    <t>Projekt Opkskrba školskih ustanova higijenskim potrepštinama ua učenice osnovnih škola</t>
  </si>
  <si>
    <t>Rashodi za donacije, kazne, naknade šteta i kapitalne pomoći</t>
  </si>
  <si>
    <t>Izvor financiranja 5.0.111</t>
  </si>
  <si>
    <t>Izvor financiranja 5.6.1001</t>
  </si>
  <si>
    <t>Izvor financiranja 5.0.112</t>
  </si>
  <si>
    <t>Europski soc.fond fin. iz rasp.pred.ili unapri.napl.prih - DNŽ</t>
  </si>
  <si>
    <t>Pomoći iz DP kroz opće prihode i primitke - DNŽ</t>
  </si>
  <si>
    <t>Pomoći iz DP kroz opće prihode i primitke - PK</t>
  </si>
  <si>
    <t>Pomoći iz DP kroz opće prihode i primitke - PK, prenesena</t>
  </si>
  <si>
    <t>Izvor financiranja 5.0.1121</t>
  </si>
  <si>
    <t>Izvor financiranja 5.2.2</t>
  </si>
  <si>
    <t>Ostale pomoći - PK</t>
  </si>
  <si>
    <t xml:space="preserve"> REBALANS
2026.</t>
  </si>
  <si>
    <t xml:space="preserve">Zdravstvene i veterinarske usluge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</si>
</sst>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al"/>
      <charset val="238"/>
    </font>
    <font>
      <sz val="12"/>
      <color theme="1"/>
      <name val="Ariel"/>
      <charset val="238"/>
    </font>
    <font>
      <sz val="11"/>
      <color theme="1"/>
      <name val="Ariel"/>
      <charset val="238"/>
    </font>
    <font>
      <b/>
      <sz val="12"/>
      <color theme="1"/>
      <name val="Ariel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9" fillId="3" borderId="2" xfId="0" applyFont="1" applyFill="1" applyBorder="1" applyAlignment="1">
      <alignment vertical="center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7" fillId="2" borderId="0" xfId="0" quotePrefix="1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3" fontId="5" fillId="2" borderId="0" xfId="0" applyNumberFormat="1" applyFont="1" applyFill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20" fillId="0" borderId="3" xfId="0" applyFont="1" applyBorder="1"/>
    <xf numFmtId="0" fontId="21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9" fillId="2" borderId="3" xfId="0" applyFont="1" applyFill="1" applyBorder="1" applyAlignment="1">
      <alignment horizontal="left" vertical="center"/>
    </xf>
    <xf numFmtId="0" fontId="6" fillId="3" borderId="3" xfId="0" quotePrefix="1" applyFont="1" applyFill="1" applyBorder="1" applyAlignment="1">
      <alignment horizontal="center" vertical="center" wrapText="1"/>
    </xf>
    <xf numFmtId="3" fontId="0" fillId="0" borderId="0" xfId="0" applyNumberFormat="1"/>
    <xf numFmtId="2" fontId="27" fillId="0" borderId="0" xfId="0" applyNumberFormat="1" applyFont="1"/>
    <xf numFmtId="4" fontId="3" fillId="2" borderId="4" xfId="0" applyNumberFormat="1" applyFont="1" applyFill="1" applyBorder="1" applyAlignment="1">
      <alignment horizontal="righ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26" fillId="0" borderId="3" xfId="0" applyNumberFormat="1" applyFont="1" applyBorder="1"/>
    <xf numFmtId="4" fontId="27" fillId="0" borderId="3" xfId="0" applyNumberFormat="1" applyFont="1" applyBorder="1"/>
    <xf numFmtId="4" fontId="3" fillId="2" borderId="3" xfId="0" applyNumberFormat="1" applyFont="1" applyFill="1" applyBorder="1" applyAlignment="1">
      <alignment horizontal="right" vertical="center"/>
    </xf>
    <xf numFmtId="4" fontId="26" fillId="2" borderId="3" xfId="0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2" fontId="26" fillId="0" borderId="3" xfId="0" applyNumberFormat="1" applyFont="1" applyBorder="1"/>
    <xf numFmtId="3" fontId="3" fillId="2" borderId="3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4" fontId="3" fillId="3" borderId="4" xfId="0" applyNumberFormat="1" applyFont="1" applyFill="1" applyBorder="1" applyAlignment="1">
      <alignment horizontal="right" vertical="center"/>
    </xf>
    <xf numFmtId="0" fontId="2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3" borderId="4" xfId="0" applyNumberFormat="1" applyFont="1" applyFill="1" applyBorder="1" applyAlignment="1" applyProtection="1">
      <alignment horizontal="left" vertical="center" wrapText="1"/>
    </xf>
    <xf numFmtId="0" fontId="23" fillId="2" borderId="2" xfId="0" applyNumberFormat="1" applyFont="1" applyFill="1" applyBorder="1" applyAlignment="1" applyProtection="1">
      <alignment horizontal="left" vertical="center" wrapText="1"/>
    </xf>
    <xf numFmtId="0" fontId="19" fillId="2" borderId="1" xfId="0" applyNumberFormat="1" applyFont="1" applyFill="1" applyBorder="1" applyAlignment="1" applyProtection="1">
      <alignment horizontal="left" vertical="center" wrapText="1" indent="1"/>
    </xf>
    <xf numFmtId="0" fontId="10" fillId="2" borderId="4" xfId="0" applyNumberFormat="1" applyFont="1" applyFill="1" applyBorder="1" applyAlignment="1" applyProtection="1">
      <alignment horizontal="left" vertical="center" wrapText="1"/>
    </xf>
    <xf numFmtId="4" fontId="9" fillId="2" borderId="4" xfId="0" applyNumberFormat="1" applyFont="1" applyFill="1" applyBorder="1" applyAlignment="1">
      <alignment horizontal="right" vertical="center"/>
    </xf>
    <xf numFmtId="0" fontId="9" fillId="2" borderId="1" xfId="0" applyNumberFormat="1" applyFont="1" applyFill="1" applyBorder="1" applyAlignment="1" applyProtection="1">
      <alignment horizontal="left" vertical="center" wrapText="1" indent="1"/>
    </xf>
    <xf numFmtId="0" fontId="9" fillId="2" borderId="2" xfId="0" applyNumberFormat="1" applyFont="1" applyFill="1" applyBorder="1" applyAlignment="1" applyProtection="1">
      <alignment horizontal="left" vertical="center" wrapText="1" indent="1"/>
    </xf>
    <xf numFmtId="0" fontId="9" fillId="2" borderId="4" xfId="0" applyNumberFormat="1" applyFont="1" applyFill="1" applyBorder="1" applyAlignment="1" applyProtection="1">
      <alignment horizontal="left" vertical="center" wrapText="1" indent="1"/>
    </xf>
    <xf numFmtId="0" fontId="9" fillId="2" borderId="4" xfId="0" applyNumberFormat="1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4" fillId="2" borderId="1" xfId="0" applyNumberFormat="1" applyFont="1" applyFill="1" applyBorder="1" applyAlignment="1" applyProtection="1">
      <alignment horizontal="left" vertical="center" wrapText="1"/>
    </xf>
    <xf numFmtId="0" fontId="24" fillId="2" borderId="2" xfId="0" applyNumberFormat="1" applyFont="1" applyFill="1" applyBorder="1" applyAlignment="1" applyProtection="1">
      <alignment horizontal="left" vertical="center" wrapText="1"/>
    </xf>
    <xf numFmtId="0" fontId="24" fillId="2" borderId="4" xfId="0" applyNumberFormat="1" applyFont="1" applyFill="1" applyBorder="1" applyAlignment="1" applyProtection="1">
      <alignment horizontal="left" vertical="center" wrapText="1"/>
    </xf>
    <xf numFmtId="0" fontId="25" fillId="3" borderId="1" xfId="0" applyNumberFormat="1" applyFont="1" applyFill="1" applyBorder="1" applyAlignment="1" applyProtection="1">
      <alignment vertical="center" wrapText="1"/>
    </xf>
    <xf numFmtId="0" fontId="25" fillId="3" borderId="2" xfId="0" applyNumberFormat="1" applyFont="1" applyFill="1" applyBorder="1" applyAlignment="1" applyProtection="1">
      <alignment vertical="center" wrapText="1"/>
    </xf>
    <xf numFmtId="0" fontId="25" fillId="3" borderId="4" xfId="0" applyNumberFormat="1" applyFont="1" applyFill="1" applyBorder="1" applyAlignment="1" applyProtection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21" fillId="2" borderId="1" xfId="0" applyNumberFormat="1" applyFont="1" applyFill="1" applyBorder="1" applyAlignment="1" applyProtection="1">
      <alignment horizontal="left" vertical="center" wrapText="1"/>
    </xf>
    <xf numFmtId="0" fontId="21" fillId="2" borderId="2" xfId="0" applyNumberFormat="1" applyFont="1" applyFill="1" applyBorder="1" applyAlignment="1" applyProtection="1">
      <alignment horizontal="left" vertical="center" wrapText="1"/>
    </xf>
    <xf numFmtId="0" fontId="21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24" fillId="3" borderId="1" xfId="0" applyNumberFormat="1" applyFont="1" applyFill="1" applyBorder="1" applyAlignment="1" applyProtection="1">
      <alignment horizontal="left" vertical="center" wrapText="1"/>
    </xf>
    <xf numFmtId="0" fontId="24" fillId="3" borderId="2" xfId="0" applyNumberFormat="1" applyFont="1" applyFill="1" applyBorder="1" applyAlignment="1" applyProtection="1">
      <alignment horizontal="left" vertical="center" wrapText="1"/>
    </xf>
    <xf numFmtId="0" fontId="24" fillId="3" borderId="4" xfId="0" applyNumberFormat="1" applyFont="1" applyFill="1" applyBorder="1" applyAlignment="1" applyProtection="1">
      <alignment horizontal="left" vertical="center"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4" fontId="3" fillId="4" borderId="4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2"/>
  <sheetViews>
    <sheetView workbookViewId="0">
      <selection activeCell="J24" sqref="J24"/>
    </sheetView>
  </sheetViews>
  <sheetFormatPr defaultRowHeight="15"/>
  <cols>
    <col min="1" max="1" width="9.140625" customWidth="1"/>
    <col min="6" max="6" width="13.7109375" customWidth="1"/>
    <col min="7" max="7" width="15" customWidth="1"/>
    <col min="8" max="8" width="18.42578125" customWidth="1"/>
    <col min="9" max="9" width="16.28515625" customWidth="1"/>
    <col min="10" max="10" width="13.7109375" customWidth="1"/>
    <col min="11" max="11" width="10.42578125" customWidth="1"/>
  </cols>
  <sheetData>
    <row r="1" spans="1:11" ht="15.75">
      <c r="A1" s="46" t="s">
        <v>84</v>
      </c>
      <c r="B1" s="44"/>
      <c r="C1" s="44"/>
      <c r="D1" s="45"/>
    </row>
    <row r="2" spans="1:11" ht="15.75">
      <c r="A2" s="44" t="s">
        <v>108</v>
      </c>
      <c r="B2" s="44"/>
      <c r="C2" s="44"/>
      <c r="D2" s="45"/>
    </row>
    <row r="3" spans="1:11" ht="15.75">
      <c r="A3" s="44" t="s">
        <v>109</v>
      </c>
      <c r="B3" s="44"/>
      <c r="C3" s="44"/>
      <c r="D3" s="45"/>
    </row>
    <row r="4" spans="1:11" ht="15.75">
      <c r="A4" s="44" t="s">
        <v>110</v>
      </c>
      <c r="B4" s="44"/>
      <c r="C4" s="44"/>
      <c r="D4" s="45"/>
    </row>
    <row r="5" spans="1:11" ht="15.75">
      <c r="A5" s="44" t="s">
        <v>111</v>
      </c>
      <c r="B5" s="44"/>
      <c r="C5" s="44"/>
      <c r="D5" s="45"/>
    </row>
    <row r="7" spans="1:11" ht="42" customHeight="1">
      <c r="B7" s="86" t="s">
        <v>146</v>
      </c>
      <c r="C7" s="86"/>
      <c r="D7" s="86"/>
      <c r="E7" s="86"/>
      <c r="F7" s="86"/>
      <c r="G7" s="86"/>
      <c r="H7" s="86"/>
      <c r="I7" s="86"/>
      <c r="J7" s="86"/>
      <c r="K7" s="86"/>
    </row>
    <row r="8" spans="1:11" ht="15.75" customHeight="1">
      <c r="B8" s="86" t="s">
        <v>9</v>
      </c>
      <c r="C8" s="86"/>
      <c r="D8" s="86"/>
      <c r="E8" s="86"/>
      <c r="F8" s="86"/>
      <c r="G8" s="86"/>
      <c r="H8" s="86"/>
      <c r="I8" s="86"/>
      <c r="J8" s="86"/>
      <c r="K8" s="86"/>
    </row>
    <row r="9" spans="1:11" ht="6.75" customHeight="1">
      <c r="B9" s="102"/>
      <c r="C9" s="102"/>
      <c r="D9" s="102"/>
      <c r="E9" s="27"/>
      <c r="F9" s="27"/>
      <c r="G9" s="27"/>
      <c r="H9" s="27"/>
      <c r="I9" s="29"/>
      <c r="J9" s="29"/>
      <c r="K9" s="28"/>
    </row>
    <row r="10" spans="1:11" ht="18" customHeight="1">
      <c r="B10" s="86" t="s">
        <v>33</v>
      </c>
      <c r="C10" s="86"/>
      <c r="D10" s="86"/>
      <c r="E10" s="86"/>
      <c r="F10" s="86"/>
      <c r="G10" s="86"/>
      <c r="H10" s="86"/>
      <c r="I10" s="86"/>
      <c r="J10" s="86"/>
      <c r="K10" s="86"/>
    </row>
    <row r="11" spans="1:11" ht="18" customHeight="1">
      <c r="B11" s="30"/>
      <c r="C11" s="31"/>
      <c r="D11" s="31"/>
      <c r="E11" s="31"/>
      <c r="F11" s="31"/>
      <c r="G11" s="31"/>
      <c r="H11" s="31"/>
      <c r="I11" s="31"/>
      <c r="J11" s="31"/>
      <c r="K11" s="28"/>
    </row>
    <row r="12" spans="1:11">
      <c r="B12" s="97" t="s">
        <v>34</v>
      </c>
      <c r="C12" s="97"/>
      <c r="D12" s="97"/>
      <c r="E12" s="97"/>
      <c r="F12" s="97"/>
      <c r="G12" s="32"/>
      <c r="H12" s="32"/>
      <c r="I12" s="32"/>
      <c r="J12" s="33"/>
      <c r="K12" s="28"/>
    </row>
    <row r="13" spans="1:11" ht="39.75" customHeight="1">
      <c r="B13" s="98" t="s">
        <v>6</v>
      </c>
      <c r="C13" s="99"/>
      <c r="D13" s="99"/>
      <c r="E13" s="99"/>
      <c r="F13" s="100"/>
      <c r="G13" s="15" t="s">
        <v>129</v>
      </c>
      <c r="H13" s="1" t="s">
        <v>193</v>
      </c>
      <c r="I13" s="39" t="s">
        <v>147</v>
      </c>
      <c r="J13" s="1" t="s">
        <v>11</v>
      </c>
      <c r="K13" s="1" t="s">
        <v>11</v>
      </c>
    </row>
    <row r="14" spans="1:11" s="18" customFormat="1" ht="11.25">
      <c r="B14" s="91">
        <v>1</v>
      </c>
      <c r="C14" s="91"/>
      <c r="D14" s="91"/>
      <c r="E14" s="91"/>
      <c r="F14" s="92"/>
      <c r="G14" s="17">
        <v>2</v>
      </c>
      <c r="H14" s="16">
        <v>3</v>
      </c>
      <c r="I14" s="16">
        <v>4</v>
      </c>
      <c r="J14" s="16" t="s">
        <v>105</v>
      </c>
      <c r="K14" s="16" t="s">
        <v>106</v>
      </c>
    </row>
    <row r="15" spans="1:11">
      <c r="B15" s="93" t="s">
        <v>0</v>
      </c>
      <c r="C15" s="94"/>
      <c r="D15" s="94"/>
      <c r="E15" s="94"/>
      <c r="F15" s="95"/>
      <c r="G15" s="54">
        <f>G16</f>
        <v>421206.71</v>
      </c>
      <c r="H15" s="54">
        <f>H16</f>
        <v>1057293</v>
      </c>
      <c r="I15" s="54">
        <f>SUM(I16:I17)</f>
        <v>440922.61</v>
      </c>
      <c r="J15" s="54">
        <f>I15/G15*100</f>
        <v>104.68081337070817</v>
      </c>
      <c r="K15" s="54">
        <f>I15/H15*100</f>
        <v>41.702972591325207</v>
      </c>
    </row>
    <row r="16" spans="1:11">
      <c r="B16" s="96" t="s">
        <v>26</v>
      </c>
      <c r="C16" s="88"/>
      <c r="D16" s="88"/>
      <c r="E16" s="88"/>
      <c r="F16" s="90"/>
      <c r="G16" s="55">
        <v>421206.71</v>
      </c>
      <c r="H16" s="55">
        <v>1057293</v>
      </c>
      <c r="I16" s="55">
        <v>440922.61</v>
      </c>
      <c r="J16" s="56">
        <f>I16/G16*100</f>
        <v>104.68081337070817</v>
      </c>
      <c r="K16" s="56">
        <f t="shared" ref="K16:K19" si="0">I16/H16*100</f>
        <v>41.702972591325207</v>
      </c>
    </row>
    <row r="17" spans="1:42">
      <c r="B17" s="89" t="s">
        <v>31</v>
      </c>
      <c r="C17" s="90"/>
      <c r="D17" s="90"/>
      <c r="E17" s="90"/>
      <c r="F17" s="90"/>
      <c r="G17" s="55">
        <v>0</v>
      </c>
      <c r="H17" s="55">
        <v>0</v>
      </c>
      <c r="I17" s="55">
        <v>0</v>
      </c>
      <c r="J17" s="56"/>
      <c r="K17" s="56"/>
    </row>
    <row r="18" spans="1:42">
      <c r="B18" s="12" t="s">
        <v>1</v>
      </c>
      <c r="C18" s="22"/>
      <c r="D18" s="22"/>
      <c r="E18" s="22"/>
      <c r="F18" s="22"/>
      <c r="G18" s="54">
        <f>SUM(G19:G20)</f>
        <v>478035.46</v>
      </c>
      <c r="H18" s="54">
        <f>H19+H20</f>
        <v>997321</v>
      </c>
      <c r="I18" s="54">
        <f>SUM(I19:I20)</f>
        <v>445945.33</v>
      </c>
      <c r="J18" s="54">
        <f t="shared" ref="J18:J19" si="1">I18/G18*100</f>
        <v>93.287081673815578</v>
      </c>
      <c r="K18" s="54">
        <f t="shared" si="0"/>
        <v>44.714322670434093</v>
      </c>
    </row>
    <row r="19" spans="1:42">
      <c r="B19" s="87" t="s">
        <v>27</v>
      </c>
      <c r="C19" s="88"/>
      <c r="D19" s="88"/>
      <c r="E19" s="88"/>
      <c r="F19" s="88"/>
      <c r="G19" s="55">
        <v>477985.46</v>
      </c>
      <c r="H19" s="55">
        <v>900321</v>
      </c>
      <c r="I19" s="55">
        <v>445945.33</v>
      </c>
      <c r="J19" s="56">
        <f t="shared" si="1"/>
        <v>93.296840033585966</v>
      </c>
      <c r="K19" s="56">
        <f t="shared" si="0"/>
        <v>49.53181476384534</v>
      </c>
    </row>
    <row r="20" spans="1:42">
      <c r="B20" s="89" t="s">
        <v>28</v>
      </c>
      <c r="C20" s="90"/>
      <c r="D20" s="90"/>
      <c r="E20" s="90"/>
      <c r="F20" s="90"/>
      <c r="G20" s="55">
        <v>50</v>
      </c>
      <c r="H20" s="55">
        <v>97000</v>
      </c>
      <c r="I20" s="55">
        <v>0</v>
      </c>
      <c r="J20" s="56"/>
      <c r="K20" s="56"/>
    </row>
    <row r="21" spans="1:42">
      <c r="B21" s="101" t="s">
        <v>35</v>
      </c>
      <c r="C21" s="94"/>
      <c r="D21" s="94"/>
      <c r="E21" s="94"/>
      <c r="F21" s="94"/>
      <c r="G21" s="54">
        <f>G15-G18</f>
        <v>-56828.75</v>
      </c>
      <c r="H21" s="54">
        <f>H15-H18</f>
        <v>59972</v>
      </c>
      <c r="I21" s="57">
        <f>I15-I18</f>
        <v>-5022.7200000000303</v>
      </c>
      <c r="J21" s="54"/>
      <c r="K21" s="54"/>
    </row>
    <row r="22" spans="1:42" ht="18">
      <c r="B22" s="27"/>
      <c r="C22" s="34"/>
      <c r="D22" s="34"/>
      <c r="E22" s="34"/>
      <c r="F22" s="34"/>
      <c r="G22" s="34"/>
      <c r="H22" s="34"/>
      <c r="I22" s="35"/>
      <c r="J22" s="35"/>
      <c r="K22" s="35"/>
    </row>
    <row r="23" spans="1:42" ht="18" customHeight="1">
      <c r="B23" s="97" t="s">
        <v>36</v>
      </c>
      <c r="C23" s="97"/>
      <c r="D23" s="97"/>
      <c r="E23" s="97"/>
      <c r="F23" s="97"/>
      <c r="G23" s="34"/>
      <c r="H23" s="34"/>
      <c r="I23" s="35"/>
      <c r="J23" s="35"/>
      <c r="K23" s="35"/>
    </row>
    <row r="24" spans="1:42" ht="38.25">
      <c r="B24" s="106" t="s">
        <v>6</v>
      </c>
      <c r="C24" s="107"/>
      <c r="D24" s="107"/>
      <c r="E24" s="107"/>
      <c r="F24" s="108"/>
      <c r="G24" s="15" t="s">
        <v>129</v>
      </c>
      <c r="H24" s="1" t="s">
        <v>148</v>
      </c>
      <c r="I24" s="39" t="s">
        <v>147</v>
      </c>
      <c r="J24" s="1" t="s">
        <v>11</v>
      </c>
      <c r="K24" s="1" t="s">
        <v>11</v>
      </c>
    </row>
    <row r="25" spans="1:42" s="18" customFormat="1">
      <c r="B25" s="91">
        <v>1</v>
      </c>
      <c r="C25" s="91"/>
      <c r="D25" s="91"/>
      <c r="E25" s="91"/>
      <c r="F25" s="92"/>
      <c r="G25" s="17">
        <v>2</v>
      </c>
      <c r="H25" s="16">
        <v>3</v>
      </c>
      <c r="I25" s="16">
        <v>4</v>
      </c>
      <c r="J25" s="16" t="s">
        <v>105</v>
      </c>
      <c r="K25" s="16" t="s">
        <v>106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ht="15.75" customHeight="1">
      <c r="A26" s="18"/>
      <c r="B26" s="96" t="s">
        <v>29</v>
      </c>
      <c r="C26" s="109"/>
      <c r="D26" s="109"/>
      <c r="E26" s="109"/>
      <c r="F26" s="110"/>
      <c r="G26" s="55">
        <v>0</v>
      </c>
      <c r="H26" s="55">
        <v>0</v>
      </c>
      <c r="I26" s="55">
        <v>0</v>
      </c>
      <c r="J26" s="55"/>
      <c r="K26" s="55"/>
    </row>
    <row r="27" spans="1:42" ht="31.5" customHeight="1">
      <c r="A27" s="18"/>
      <c r="B27" s="96" t="s">
        <v>30</v>
      </c>
      <c r="C27" s="88"/>
      <c r="D27" s="88"/>
      <c r="E27" s="88"/>
      <c r="F27" s="88"/>
      <c r="G27" s="55">
        <v>0</v>
      </c>
      <c r="H27" s="55">
        <v>0</v>
      </c>
      <c r="I27" s="55">
        <v>0</v>
      </c>
      <c r="J27" s="55"/>
      <c r="K27" s="55"/>
    </row>
    <row r="28" spans="1:42" s="23" customFormat="1" ht="15" customHeight="1">
      <c r="A28" s="18"/>
      <c r="B28" s="103" t="s">
        <v>32</v>
      </c>
      <c r="C28" s="104"/>
      <c r="D28" s="104"/>
      <c r="E28" s="104"/>
      <c r="F28" s="105"/>
      <c r="G28" s="54">
        <v>0</v>
      </c>
      <c r="H28" s="54">
        <v>0</v>
      </c>
      <c r="I28" s="54">
        <v>0</v>
      </c>
      <c r="J28" s="54"/>
      <c r="K28" s="54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s="23" customFormat="1" ht="15" customHeight="1">
      <c r="A29" s="18"/>
      <c r="B29" s="103" t="s">
        <v>37</v>
      </c>
      <c r="C29" s="104"/>
      <c r="D29" s="104"/>
      <c r="E29" s="104"/>
      <c r="F29" s="105"/>
      <c r="G29" s="54">
        <v>-646.83000000000004</v>
      </c>
      <c r="H29" s="54">
        <v>-59972</v>
      </c>
      <c r="I29" s="54">
        <v>-62776.91</v>
      </c>
      <c r="J29" s="54">
        <f>I29/G29*100</f>
        <v>9705.3182443609603</v>
      </c>
      <c r="K29" s="54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s="18"/>
      <c r="B30" s="101" t="s">
        <v>38</v>
      </c>
      <c r="C30" s="94"/>
      <c r="D30" s="94"/>
      <c r="E30" s="94"/>
      <c r="F30" s="94"/>
      <c r="G30" s="54">
        <f>G21+G29</f>
        <v>-57475.58</v>
      </c>
      <c r="H30" s="54">
        <v>0</v>
      </c>
      <c r="I30" s="54">
        <f>I21+I29</f>
        <v>-67799.630000000034</v>
      </c>
      <c r="J30" s="54">
        <f>I30/G30*100</f>
        <v>117.96249816008822</v>
      </c>
      <c r="K30" s="54"/>
    </row>
    <row r="31" spans="1:42" ht="15.75">
      <c r="B31" s="36"/>
      <c r="C31" s="37"/>
      <c r="D31" s="37"/>
      <c r="E31" s="37"/>
      <c r="F31" s="37"/>
      <c r="G31" s="38"/>
      <c r="H31" s="38"/>
      <c r="I31" s="38"/>
      <c r="J31" s="38"/>
      <c r="K31" s="28"/>
    </row>
    <row r="32" spans="1:42" ht="15.75">
      <c r="B32" s="9"/>
      <c r="C32" s="10"/>
      <c r="D32" s="10"/>
      <c r="E32" s="10"/>
      <c r="F32" s="10"/>
      <c r="G32" s="11"/>
      <c r="H32" s="11"/>
      <c r="I32" s="11"/>
      <c r="J32" s="11"/>
    </row>
  </sheetData>
  <mergeCells count="21">
    <mergeCell ref="B21:F21"/>
    <mergeCell ref="B30:F30"/>
    <mergeCell ref="B9:D9"/>
    <mergeCell ref="B29:F29"/>
    <mergeCell ref="B24:F24"/>
    <mergeCell ref="B25:F25"/>
    <mergeCell ref="B27:F27"/>
    <mergeCell ref="B28:F28"/>
    <mergeCell ref="B26:F26"/>
    <mergeCell ref="B23:F23"/>
    <mergeCell ref="B7:K7"/>
    <mergeCell ref="B8:K8"/>
    <mergeCell ref="B10:K10"/>
    <mergeCell ref="B19:F19"/>
    <mergeCell ref="B20:F20"/>
    <mergeCell ref="B14:F14"/>
    <mergeCell ref="B15:F15"/>
    <mergeCell ref="B16:F16"/>
    <mergeCell ref="B12:F12"/>
    <mergeCell ref="B13:F13"/>
    <mergeCell ref="B17:F17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73"/>
  <sheetViews>
    <sheetView workbookViewId="0">
      <selection activeCell="G23" sqref="G23"/>
    </sheetView>
  </sheetViews>
  <sheetFormatPr defaultRowHeight="15"/>
  <cols>
    <col min="2" max="2" width="2" bestFit="1" customWidth="1"/>
    <col min="3" max="3" width="3" bestFit="1" customWidth="1"/>
    <col min="4" max="4" width="4.5703125" bestFit="1" customWidth="1"/>
    <col min="5" max="5" width="5.42578125" customWidth="1"/>
    <col min="6" max="6" width="25.85546875" customWidth="1"/>
    <col min="7" max="7" width="17.140625" customWidth="1"/>
    <col min="8" max="8" width="17.7109375" customWidth="1"/>
    <col min="9" max="9" width="14.85546875" customWidth="1"/>
    <col min="10" max="10" width="12.7109375" customWidth="1"/>
    <col min="11" max="11" width="13.7109375" customWidth="1"/>
  </cols>
  <sheetData>
    <row r="1" spans="2:11" ht="18" customHeight="1">
      <c r="B1" s="2"/>
      <c r="C1" s="2"/>
      <c r="D1" s="2"/>
      <c r="E1" s="2"/>
      <c r="F1" s="2"/>
      <c r="G1" s="2"/>
      <c r="H1" s="2"/>
      <c r="I1" s="2"/>
      <c r="J1" s="2"/>
    </row>
    <row r="2" spans="2:11" ht="15.75" customHeight="1">
      <c r="B2" s="114" t="s">
        <v>9</v>
      </c>
      <c r="C2" s="114"/>
      <c r="D2" s="114"/>
      <c r="E2" s="114"/>
      <c r="F2" s="114"/>
      <c r="G2" s="114"/>
      <c r="H2" s="114"/>
      <c r="I2" s="114"/>
      <c r="J2" s="114"/>
      <c r="K2" s="114"/>
    </row>
    <row r="3" spans="2:11" ht="18">
      <c r="B3" s="2"/>
      <c r="C3" s="2"/>
      <c r="D3" s="2"/>
      <c r="E3" s="2"/>
      <c r="F3" s="2"/>
      <c r="G3" s="2"/>
      <c r="H3" s="2"/>
      <c r="I3" s="3"/>
      <c r="J3" s="3"/>
    </row>
    <row r="4" spans="2:11" ht="18" customHeight="1">
      <c r="B4" s="114" t="s">
        <v>39</v>
      </c>
      <c r="C4" s="114"/>
      <c r="D4" s="114"/>
      <c r="E4" s="114"/>
      <c r="F4" s="114"/>
      <c r="G4" s="114"/>
      <c r="H4" s="114"/>
      <c r="I4" s="114"/>
      <c r="J4" s="114"/>
      <c r="K4" s="114"/>
    </row>
    <row r="5" spans="2:11" ht="18">
      <c r="B5" s="2"/>
      <c r="C5" s="2"/>
      <c r="D5" s="2"/>
      <c r="E5" s="2"/>
      <c r="F5" s="2"/>
      <c r="G5" s="2"/>
      <c r="H5" s="2"/>
      <c r="I5" s="3"/>
      <c r="J5" s="3"/>
    </row>
    <row r="6" spans="2:11" ht="15.75" customHeight="1">
      <c r="B6" s="114" t="s">
        <v>12</v>
      </c>
      <c r="C6" s="114"/>
      <c r="D6" s="114"/>
      <c r="E6" s="114"/>
      <c r="F6" s="114"/>
      <c r="G6" s="114"/>
      <c r="H6" s="114"/>
      <c r="I6" s="114"/>
      <c r="J6" s="114"/>
      <c r="K6" s="114"/>
    </row>
    <row r="7" spans="2:11" ht="18">
      <c r="B7" s="2"/>
      <c r="C7" s="2"/>
      <c r="D7" s="2"/>
      <c r="E7" s="2"/>
      <c r="F7" s="2"/>
      <c r="G7" s="2"/>
      <c r="H7" s="2"/>
      <c r="I7" s="3"/>
      <c r="J7" s="3"/>
    </row>
    <row r="8" spans="2:11" ht="38.25">
      <c r="B8" s="111" t="s">
        <v>6</v>
      </c>
      <c r="C8" s="112"/>
      <c r="D8" s="112"/>
      <c r="E8" s="112"/>
      <c r="F8" s="113"/>
      <c r="G8" s="48" t="s">
        <v>129</v>
      </c>
      <c r="H8" s="24" t="s">
        <v>148</v>
      </c>
      <c r="I8" s="24" t="s">
        <v>147</v>
      </c>
      <c r="J8" s="24" t="s">
        <v>11</v>
      </c>
      <c r="K8" s="24" t="s">
        <v>11</v>
      </c>
    </row>
    <row r="9" spans="2:11" ht="16.5" customHeight="1">
      <c r="B9" s="111">
        <v>1</v>
      </c>
      <c r="C9" s="112"/>
      <c r="D9" s="112"/>
      <c r="E9" s="112"/>
      <c r="F9" s="113"/>
      <c r="G9" s="24">
        <v>2</v>
      </c>
      <c r="H9" s="24">
        <v>3</v>
      </c>
      <c r="I9" s="24">
        <v>4</v>
      </c>
      <c r="J9" s="24" t="s">
        <v>105</v>
      </c>
      <c r="K9" s="24" t="s">
        <v>106</v>
      </c>
    </row>
    <row r="10" spans="2:11">
      <c r="B10" s="4"/>
      <c r="C10" s="4"/>
      <c r="D10" s="4"/>
      <c r="E10" s="4"/>
      <c r="F10" s="4" t="s">
        <v>13</v>
      </c>
      <c r="G10" s="58">
        <f>G11</f>
        <v>421206.70999999996</v>
      </c>
      <c r="H10" s="58">
        <f>H11</f>
        <v>1057293</v>
      </c>
      <c r="I10" s="58">
        <f>I11</f>
        <v>440922.61000000004</v>
      </c>
      <c r="J10" s="59">
        <f>I10/G10*100</f>
        <v>104.68081337070821</v>
      </c>
      <c r="K10" s="59">
        <f>I10/H10*100</f>
        <v>41.702972591325214</v>
      </c>
    </row>
    <row r="11" spans="2:11" ht="15.75" customHeight="1">
      <c r="B11" s="4">
        <v>6</v>
      </c>
      <c r="C11" s="4"/>
      <c r="D11" s="4"/>
      <c r="E11" s="4"/>
      <c r="F11" s="4" t="s">
        <v>2</v>
      </c>
      <c r="G11" s="58">
        <f>G12+G15+G18+G22</f>
        <v>421206.70999999996</v>
      </c>
      <c r="H11" s="58">
        <f>H12+H15+H18+H22</f>
        <v>1057293</v>
      </c>
      <c r="I11" s="58">
        <f>I12+I15+I19+I22</f>
        <v>440922.61000000004</v>
      </c>
      <c r="J11" s="59">
        <f t="shared" ref="J11:J24" si="0">I11/G11*100</f>
        <v>104.68081337070821</v>
      </c>
      <c r="K11" s="59">
        <f t="shared" ref="K11:K22" si="1">I11/H11*100</f>
        <v>41.702972591325214</v>
      </c>
    </row>
    <row r="12" spans="2:11" ht="38.25">
      <c r="B12" s="4"/>
      <c r="C12" s="8">
        <v>63</v>
      </c>
      <c r="D12" s="8"/>
      <c r="E12" s="8"/>
      <c r="F12" s="8" t="s">
        <v>14</v>
      </c>
      <c r="G12" s="58">
        <f>G13</f>
        <v>361995.17</v>
      </c>
      <c r="H12" s="58">
        <v>838386</v>
      </c>
      <c r="I12" s="58">
        <f>I13</f>
        <v>387117.15</v>
      </c>
      <c r="J12" s="59">
        <f t="shared" si="0"/>
        <v>106.93986607611367</v>
      </c>
      <c r="K12" s="59">
        <f t="shared" si="1"/>
        <v>46.174095225826775</v>
      </c>
    </row>
    <row r="13" spans="2:11" ht="38.25">
      <c r="B13" s="4"/>
      <c r="C13" s="8"/>
      <c r="D13" s="8">
        <v>636</v>
      </c>
      <c r="E13" s="8"/>
      <c r="F13" s="8" t="s">
        <v>42</v>
      </c>
      <c r="G13" s="58">
        <f>SUM(G14:G14)</f>
        <v>361995.17</v>
      </c>
      <c r="H13" s="58"/>
      <c r="I13" s="58">
        <f>I14</f>
        <v>387117.15</v>
      </c>
      <c r="J13" s="59">
        <f t="shared" si="0"/>
        <v>106.93986607611367</v>
      </c>
      <c r="K13" s="59"/>
    </row>
    <row r="14" spans="2:11" ht="38.25">
      <c r="B14" s="5"/>
      <c r="C14" s="5"/>
      <c r="D14" s="5"/>
      <c r="E14" s="5">
        <v>6361</v>
      </c>
      <c r="F14" s="19" t="s">
        <v>41</v>
      </c>
      <c r="G14" s="58">
        <v>361995.17</v>
      </c>
      <c r="H14" s="58"/>
      <c r="I14" s="58">
        <v>387117.15</v>
      </c>
      <c r="J14" s="59">
        <f t="shared" si="0"/>
        <v>106.93986607611367</v>
      </c>
      <c r="K14" s="59"/>
    </row>
    <row r="15" spans="2:11">
      <c r="B15" s="5"/>
      <c r="C15" s="5">
        <v>64</v>
      </c>
      <c r="D15" s="6"/>
      <c r="E15" s="6"/>
      <c r="F15" s="8" t="s">
        <v>124</v>
      </c>
      <c r="G15" s="58">
        <f>G16</f>
        <v>0.01</v>
      </c>
      <c r="H15" s="58"/>
      <c r="I15" s="58">
        <f>I16</f>
        <v>0</v>
      </c>
      <c r="J15" s="59">
        <f t="shared" si="0"/>
        <v>0</v>
      </c>
      <c r="K15" s="59"/>
    </row>
    <row r="16" spans="2:11">
      <c r="B16" s="5"/>
      <c r="C16" s="5"/>
      <c r="D16" s="6">
        <v>641</v>
      </c>
      <c r="E16" s="6"/>
      <c r="F16" s="8" t="s">
        <v>125</v>
      </c>
      <c r="G16" s="58">
        <f>G17</f>
        <v>0.01</v>
      </c>
      <c r="H16" s="58"/>
      <c r="I16" s="58">
        <f>I17</f>
        <v>0</v>
      </c>
      <c r="J16" s="59">
        <f t="shared" si="0"/>
        <v>0</v>
      </c>
      <c r="K16" s="59"/>
    </row>
    <row r="17" spans="2:11" ht="25.5">
      <c r="B17" s="5"/>
      <c r="C17" s="5"/>
      <c r="D17" s="6"/>
      <c r="E17" s="6">
        <v>6413</v>
      </c>
      <c r="F17" s="8" t="s">
        <v>123</v>
      </c>
      <c r="G17" s="58">
        <v>0.01</v>
      </c>
      <c r="H17" s="58"/>
      <c r="I17" s="58">
        <v>0</v>
      </c>
      <c r="J17" s="59">
        <f t="shared" si="0"/>
        <v>0</v>
      </c>
      <c r="K17" s="59"/>
    </row>
    <row r="18" spans="2:11" ht="38.25">
      <c r="B18" s="5"/>
      <c r="C18" s="5">
        <v>66</v>
      </c>
      <c r="D18" s="6"/>
      <c r="E18" s="6"/>
      <c r="F18" s="8" t="s">
        <v>15</v>
      </c>
      <c r="G18" s="58">
        <f>G21</f>
        <v>700</v>
      </c>
      <c r="H18" s="58">
        <v>650</v>
      </c>
      <c r="I18" s="58">
        <f>I19</f>
        <v>102.25</v>
      </c>
      <c r="J18" s="59">
        <f t="shared" si="0"/>
        <v>14.607142857142858</v>
      </c>
      <c r="K18" s="59">
        <f t="shared" si="1"/>
        <v>15.730769230769232</v>
      </c>
    </row>
    <row r="19" spans="2:11" ht="51">
      <c r="B19" s="5"/>
      <c r="C19" s="5"/>
      <c r="D19" s="6">
        <v>663</v>
      </c>
      <c r="E19" s="6"/>
      <c r="F19" s="8" t="s">
        <v>43</v>
      </c>
      <c r="G19" s="58">
        <f>G20</f>
        <v>0</v>
      </c>
      <c r="H19" s="58"/>
      <c r="I19" s="58">
        <f>I20+I21</f>
        <v>102.25</v>
      </c>
      <c r="J19" s="59"/>
      <c r="K19" s="59"/>
    </row>
    <row r="20" spans="2:11">
      <c r="B20" s="5"/>
      <c r="C20" s="5"/>
      <c r="D20" s="6"/>
      <c r="E20" s="6">
        <v>6631</v>
      </c>
      <c r="F20" s="8" t="s">
        <v>44</v>
      </c>
      <c r="G20" s="58">
        <v>0</v>
      </c>
      <c r="H20" s="58"/>
      <c r="I20" s="58">
        <v>102.25</v>
      </c>
      <c r="J20" s="59"/>
      <c r="K20" s="59"/>
    </row>
    <row r="21" spans="2:11">
      <c r="B21" s="5"/>
      <c r="C21" s="5"/>
      <c r="D21" s="6"/>
      <c r="E21" s="6">
        <v>6632</v>
      </c>
      <c r="F21" s="8" t="s">
        <v>143</v>
      </c>
      <c r="G21" s="58">
        <v>700</v>
      </c>
      <c r="H21" s="58"/>
      <c r="I21" s="58">
        <v>0</v>
      </c>
      <c r="J21" s="59"/>
      <c r="K21" s="59"/>
    </row>
    <row r="22" spans="2:11" ht="38.25">
      <c r="B22" s="5"/>
      <c r="C22" s="5">
        <v>67</v>
      </c>
      <c r="D22" s="6"/>
      <c r="E22" s="6"/>
      <c r="F22" s="8" t="s">
        <v>45</v>
      </c>
      <c r="G22" s="58">
        <f>G23</f>
        <v>58511.53</v>
      </c>
      <c r="H22" s="58">
        <v>218257</v>
      </c>
      <c r="I22" s="58">
        <f>I23</f>
        <v>53703.21</v>
      </c>
      <c r="J22" s="59">
        <f t="shared" si="0"/>
        <v>91.782269238216813</v>
      </c>
      <c r="K22" s="59">
        <f t="shared" si="1"/>
        <v>24.605492607339055</v>
      </c>
    </row>
    <row r="23" spans="2:11" ht="51">
      <c r="B23" s="5"/>
      <c r="C23" s="5"/>
      <c r="D23" s="6">
        <v>671</v>
      </c>
      <c r="E23" s="6"/>
      <c r="F23" s="8" t="s">
        <v>46</v>
      </c>
      <c r="G23" s="58">
        <f>G24</f>
        <v>58511.53</v>
      </c>
      <c r="H23" s="58"/>
      <c r="I23" s="58">
        <f>I24</f>
        <v>53703.21</v>
      </c>
      <c r="J23" s="59">
        <f t="shared" si="0"/>
        <v>91.782269238216813</v>
      </c>
      <c r="K23" s="59"/>
    </row>
    <row r="24" spans="2:11" ht="38.25">
      <c r="B24" s="5"/>
      <c r="C24" s="5"/>
      <c r="D24" s="6"/>
      <c r="E24" s="6">
        <v>6711</v>
      </c>
      <c r="F24" s="8" t="s">
        <v>79</v>
      </c>
      <c r="G24" s="58">
        <v>58511.53</v>
      </c>
      <c r="H24" s="58"/>
      <c r="I24" s="58">
        <v>53703.21</v>
      </c>
      <c r="J24" s="59">
        <f t="shared" si="0"/>
        <v>91.782269238216813</v>
      </c>
      <c r="K24" s="59"/>
    </row>
    <row r="25" spans="2:11" ht="15.75" customHeight="1"/>
    <row r="26" spans="2:11" ht="41.25" customHeight="1">
      <c r="B26" s="111" t="s">
        <v>6</v>
      </c>
      <c r="C26" s="112"/>
      <c r="D26" s="112"/>
      <c r="E26" s="112"/>
      <c r="F26" s="113"/>
      <c r="G26" s="48" t="s">
        <v>129</v>
      </c>
      <c r="H26" s="24" t="s">
        <v>148</v>
      </c>
      <c r="I26" s="24" t="s">
        <v>147</v>
      </c>
      <c r="J26" s="24" t="s">
        <v>11</v>
      </c>
      <c r="K26" s="24" t="s">
        <v>11</v>
      </c>
    </row>
    <row r="27" spans="2:11" ht="12.75" customHeight="1">
      <c r="B27" s="111">
        <v>1</v>
      </c>
      <c r="C27" s="112"/>
      <c r="D27" s="112"/>
      <c r="E27" s="112"/>
      <c r="F27" s="113"/>
      <c r="G27" s="24">
        <v>2</v>
      </c>
      <c r="H27" s="24">
        <v>3</v>
      </c>
      <c r="I27" s="24">
        <v>4</v>
      </c>
      <c r="J27" s="24" t="s">
        <v>105</v>
      </c>
      <c r="K27" s="24" t="s">
        <v>106</v>
      </c>
    </row>
    <row r="28" spans="2:11">
      <c r="B28" s="4"/>
      <c r="C28" s="4"/>
      <c r="D28" s="4"/>
      <c r="E28" s="4"/>
      <c r="F28" s="4" t="s">
        <v>7</v>
      </c>
      <c r="G28" s="58">
        <f>G29+G67</f>
        <v>478035.46</v>
      </c>
      <c r="H28" s="58">
        <f>H29+H67</f>
        <v>997321</v>
      </c>
      <c r="I28" s="58">
        <f>I29+I67</f>
        <v>445945.33</v>
      </c>
      <c r="J28" s="59">
        <f>I28/G28*100</f>
        <v>93.287081673815578</v>
      </c>
      <c r="K28" s="59">
        <f>I28/H28*100</f>
        <v>44.714322670434093</v>
      </c>
    </row>
    <row r="29" spans="2:11">
      <c r="B29" s="4">
        <v>3</v>
      </c>
      <c r="C29" s="4"/>
      <c r="D29" s="4"/>
      <c r="E29" s="4"/>
      <c r="F29" s="4" t="s">
        <v>3</v>
      </c>
      <c r="G29" s="58">
        <f>G30+G38+G61+G65+G66</f>
        <v>477985.46</v>
      </c>
      <c r="H29" s="58">
        <f>H30+H38+H61+H65+H66</f>
        <v>900321</v>
      </c>
      <c r="I29" s="58">
        <f>I30+I38+I61</f>
        <v>445945.33</v>
      </c>
      <c r="J29" s="59">
        <f t="shared" ref="J29:J70" si="2">I29/G29*100</f>
        <v>93.296840033585966</v>
      </c>
      <c r="K29" s="59">
        <f t="shared" ref="K29:K68" si="3">I29/H29*100</f>
        <v>49.53181476384534</v>
      </c>
    </row>
    <row r="30" spans="2:11">
      <c r="B30" s="4"/>
      <c r="C30" s="8">
        <v>31</v>
      </c>
      <c r="D30" s="8"/>
      <c r="E30" s="8"/>
      <c r="F30" s="8" t="s">
        <v>4</v>
      </c>
      <c r="G30" s="58">
        <f>G31+G35+G36</f>
        <v>412021.04000000004</v>
      </c>
      <c r="H30" s="58">
        <v>778395</v>
      </c>
      <c r="I30" s="58">
        <f>I31+I35+I36</f>
        <v>386390.9</v>
      </c>
      <c r="J30" s="59">
        <f t="shared" si="2"/>
        <v>93.779409905863048</v>
      </c>
      <c r="K30" s="59">
        <f t="shared" si="3"/>
        <v>49.639437560621538</v>
      </c>
    </row>
    <row r="31" spans="2:11">
      <c r="B31" s="5"/>
      <c r="C31" s="5"/>
      <c r="D31" s="6">
        <v>311</v>
      </c>
      <c r="E31" s="5"/>
      <c r="F31" s="5" t="s">
        <v>16</v>
      </c>
      <c r="G31" s="58">
        <f>SUM(G32:G34)</f>
        <v>344027.08</v>
      </c>
      <c r="H31" s="58"/>
      <c r="I31" s="58">
        <f>SUM(I32:I34)</f>
        <v>324155.66000000003</v>
      </c>
      <c r="J31" s="59">
        <f t="shared" si="2"/>
        <v>94.223879120213454</v>
      </c>
      <c r="K31" s="59"/>
    </row>
    <row r="32" spans="2:11">
      <c r="B32" s="5"/>
      <c r="C32" s="5"/>
      <c r="D32" s="6"/>
      <c r="E32" s="5">
        <v>3111</v>
      </c>
      <c r="F32" s="5" t="s">
        <v>17</v>
      </c>
      <c r="G32" s="58">
        <v>307828.90000000002</v>
      </c>
      <c r="H32" s="58"/>
      <c r="I32" s="58">
        <v>291974.21000000002</v>
      </c>
      <c r="J32" s="59">
        <f t="shared" si="2"/>
        <v>94.849512180305368</v>
      </c>
      <c r="K32" s="59"/>
    </row>
    <row r="33" spans="2:11">
      <c r="B33" s="5"/>
      <c r="C33" s="5"/>
      <c r="D33" s="6"/>
      <c r="E33" s="5">
        <v>3113</v>
      </c>
      <c r="F33" s="47" t="s">
        <v>126</v>
      </c>
      <c r="G33" s="58">
        <v>7055.25</v>
      </c>
      <c r="H33" s="58"/>
      <c r="I33" s="58">
        <v>5248.36</v>
      </c>
      <c r="J33" s="59">
        <f t="shared" si="2"/>
        <v>74.389426313737999</v>
      </c>
      <c r="K33" s="59"/>
    </row>
    <row r="34" spans="2:11">
      <c r="B34" s="5"/>
      <c r="C34" s="5"/>
      <c r="D34" s="6"/>
      <c r="E34" s="5">
        <v>3114</v>
      </c>
      <c r="F34" s="8" t="s">
        <v>47</v>
      </c>
      <c r="G34" s="58">
        <v>29142.93</v>
      </c>
      <c r="H34" s="58"/>
      <c r="I34" s="58">
        <v>26933.09</v>
      </c>
      <c r="J34" s="59">
        <f t="shared" si="2"/>
        <v>92.417234643187911</v>
      </c>
      <c r="K34" s="59"/>
    </row>
    <row r="35" spans="2:11">
      <c r="B35" s="5"/>
      <c r="C35" s="5"/>
      <c r="D35" s="6">
        <v>312</v>
      </c>
      <c r="E35" s="5"/>
      <c r="F35" s="8" t="s">
        <v>48</v>
      </c>
      <c r="G35" s="58">
        <v>12906.93</v>
      </c>
      <c r="H35" s="58"/>
      <c r="I35" s="58">
        <v>10922.27</v>
      </c>
      <c r="J35" s="59">
        <f t="shared" si="2"/>
        <v>84.623299266363105</v>
      </c>
      <c r="K35" s="59"/>
    </row>
    <row r="36" spans="2:11">
      <c r="B36" s="5"/>
      <c r="C36" s="5"/>
      <c r="D36" s="6">
        <v>313</v>
      </c>
      <c r="E36" s="5"/>
      <c r="F36" s="8" t="s">
        <v>49</v>
      </c>
      <c r="G36" s="58">
        <f>G37</f>
        <v>55087.03</v>
      </c>
      <c r="H36" s="58"/>
      <c r="I36" s="58">
        <f>I37</f>
        <v>51312.97</v>
      </c>
      <c r="J36" s="59">
        <f t="shared" si="2"/>
        <v>93.14891363720281</v>
      </c>
      <c r="K36" s="59"/>
    </row>
    <row r="37" spans="2:11" ht="25.5">
      <c r="B37" s="5"/>
      <c r="C37" s="5"/>
      <c r="D37" s="6"/>
      <c r="E37" s="5">
        <v>3132</v>
      </c>
      <c r="F37" s="8" t="s">
        <v>50</v>
      </c>
      <c r="G37" s="58">
        <v>55087.03</v>
      </c>
      <c r="H37" s="58"/>
      <c r="I37" s="58">
        <v>51312.97</v>
      </c>
      <c r="J37" s="59">
        <f t="shared" si="2"/>
        <v>93.14891363720281</v>
      </c>
      <c r="K37" s="59"/>
    </row>
    <row r="38" spans="2:11">
      <c r="B38" s="5"/>
      <c r="C38" s="5">
        <v>32</v>
      </c>
      <c r="D38" s="6"/>
      <c r="E38" s="6"/>
      <c r="F38" s="8" t="s">
        <v>10</v>
      </c>
      <c r="G38" s="58">
        <f>G39+G43+G48+G57</f>
        <v>65717.669999999984</v>
      </c>
      <c r="H38" s="58">
        <v>117054</v>
      </c>
      <c r="I38" s="58">
        <f>I39+I43+I48+I57</f>
        <v>59554.430000000008</v>
      </c>
      <c r="J38" s="59">
        <f t="shared" si="2"/>
        <v>90.621639507304536</v>
      </c>
      <c r="K38" s="59">
        <f t="shared" si="3"/>
        <v>50.877740188289167</v>
      </c>
    </row>
    <row r="39" spans="2:11" ht="25.5">
      <c r="B39" s="5"/>
      <c r="C39" s="5"/>
      <c r="D39" s="6">
        <v>321</v>
      </c>
      <c r="E39" s="5"/>
      <c r="F39" s="8" t="s">
        <v>18</v>
      </c>
      <c r="G39" s="58">
        <f>SUM(G40:G42)</f>
        <v>10989.4</v>
      </c>
      <c r="H39" s="58"/>
      <c r="I39" s="58">
        <f>SUM(I40:I42)</f>
        <v>10484.76</v>
      </c>
      <c r="J39" s="59">
        <f t="shared" si="2"/>
        <v>95.407938558975019</v>
      </c>
      <c r="K39" s="59"/>
    </row>
    <row r="40" spans="2:11">
      <c r="B40" s="5"/>
      <c r="C40" s="14"/>
      <c r="D40" s="6"/>
      <c r="E40" s="5">
        <v>3211</v>
      </c>
      <c r="F40" s="8" t="s">
        <v>19</v>
      </c>
      <c r="G40" s="58">
        <v>632.4</v>
      </c>
      <c r="H40" s="58"/>
      <c r="I40" s="58">
        <v>731.84</v>
      </c>
      <c r="J40" s="59">
        <f t="shared" si="2"/>
        <v>115.72422517394054</v>
      </c>
      <c r="K40" s="59"/>
    </row>
    <row r="41" spans="2:11" ht="25.5">
      <c r="B41" s="5"/>
      <c r="C41" s="14"/>
      <c r="D41" s="6"/>
      <c r="E41" s="6">
        <v>3212</v>
      </c>
      <c r="F41" s="8" t="s">
        <v>51</v>
      </c>
      <c r="G41" s="58">
        <v>6999.55</v>
      </c>
      <c r="H41" s="58"/>
      <c r="I41" s="58">
        <v>5752.92</v>
      </c>
      <c r="J41" s="59">
        <f t="shared" si="2"/>
        <v>82.189855062111135</v>
      </c>
      <c r="K41" s="59"/>
    </row>
    <row r="42" spans="2:11" ht="25.5">
      <c r="B42" s="5"/>
      <c r="C42" s="5"/>
      <c r="D42" s="6"/>
      <c r="E42" s="6">
        <v>3214</v>
      </c>
      <c r="F42" s="8" t="s">
        <v>52</v>
      </c>
      <c r="G42" s="58">
        <v>3357.45</v>
      </c>
      <c r="H42" s="58"/>
      <c r="I42" s="58">
        <v>4000</v>
      </c>
      <c r="J42" s="59">
        <f t="shared" si="2"/>
        <v>119.13803630731657</v>
      </c>
      <c r="K42" s="59"/>
    </row>
    <row r="43" spans="2:11" ht="25.5">
      <c r="B43" s="5"/>
      <c r="C43" s="5"/>
      <c r="D43" s="6">
        <v>322</v>
      </c>
      <c r="E43" s="6"/>
      <c r="F43" s="8" t="s">
        <v>53</v>
      </c>
      <c r="G43" s="58">
        <f>SUM(G44:G47)</f>
        <v>11341.630000000001</v>
      </c>
      <c r="H43" s="58"/>
      <c r="I43" s="58">
        <f>SUM(I44:I47)</f>
        <v>9641.65</v>
      </c>
      <c r="J43" s="59">
        <f t="shared" si="2"/>
        <v>85.011149191077465</v>
      </c>
      <c r="K43" s="59"/>
    </row>
    <row r="44" spans="2:11" ht="25.5">
      <c r="B44" s="5"/>
      <c r="C44" s="5"/>
      <c r="D44" s="6"/>
      <c r="E44" s="6">
        <v>3221</v>
      </c>
      <c r="F44" s="8" t="s">
        <v>54</v>
      </c>
      <c r="G44" s="58">
        <v>2197.88</v>
      </c>
      <c r="H44" s="58"/>
      <c r="I44" s="58">
        <v>2824.27</v>
      </c>
      <c r="J44" s="59">
        <f t="shared" si="2"/>
        <v>128.49973610934171</v>
      </c>
      <c r="K44" s="59"/>
    </row>
    <row r="45" spans="2:11">
      <c r="B45" s="5"/>
      <c r="C45" s="5"/>
      <c r="D45" s="6"/>
      <c r="E45" s="6">
        <v>3222</v>
      </c>
      <c r="F45" s="8" t="s">
        <v>55</v>
      </c>
      <c r="G45" s="58">
        <v>4936.2</v>
      </c>
      <c r="H45" s="58"/>
      <c r="I45" s="58">
        <v>4320.8999999999996</v>
      </c>
      <c r="J45" s="59">
        <f t="shared" si="2"/>
        <v>87.534945909809153</v>
      </c>
      <c r="K45" s="59"/>
    </row>
    <row r="46" spans="2:11">
      <c r="B46" s="5"/>
      <c r="C46" s="5"/>
      <c r="D46" s="6"/>
      <c r="E46" s="6">
        <v>3223</v>
      </c>
      <c r="F46" s="8" t="s">
        <v>56</v>
      </c>
      <c r="G46" s="58">
        <v>4162.96</v>
      </c>
      <c r="H46" s="58"/>
      <c r="I46" s="58">
        <v>2273.33</v>
      </c>
      <c r="J46" s="59">
        <f t="shared" si="2"/>
        <v>54.608499721352111</v>
      </c>
      <c r="K46" s="59"/>
    </row>
    <row r="47" spans="2:11" ht="25.5">
      <c r="B47" s="5"/>
      <c r="C47" s="5"/>
      <c r="D47" s="6"/>
      <c r="E47" s="6">
        <v>3224</v>
      </c>
      <c r="F47" s="8" t="s">
        <v>57</v>
      </c>
      <c r="G47" s="58">
        <v>44.59</v>
      </c>
      <c r="H47" s="58"/>
      <c r="I47" s="58">
        <v>223.15</v>
      </c>
      <c r="J47" s="59">
        <f t="shared" si="2"/>
        <v>500.44853106077591</v>
      </c>
      <c r="K47" s="59"/>
    </row>
    <row r="48" spans="2:11">
      <c r="B48" s="5"/>
      <c r="C48" s="5"/>
      <c r="D48" s="6">
        <v>323</v>
      </c>
      <c r="E48" s="6"/>
      <c r="F48" s="8" t="s">
        <v>58</v>
      </c>
      <c r="G48" s="58">
        <f>SUM(G49:G56)</f>
        <v>41884.459999999992</v>
      </c>
      <c r="H48" s="58"/>
      <c r="I48" s="58">
        <f>SUM(I49:I56)</f>
        <v>38064.020000000004</v>
      </c>
      <c r="J48" s="59">
        <f t="shared" si="2"/>
        <v>90.878621808661279</v>
      </c>
      <c r="K48" s="59"/>
    </row>
    <row r="49" spans="2:11" ht="25.5">
      <c r="B49" s="5"/>
      <c r="C49" s="5"/>
      <c r="D49" s="6"/>
      <c r="E49" s="6">
        <v>3231</v>
      </c>
      <c r="F49" s="8" t="s">
        <v>59</v>
      </c>
      <c r="G49" s="58">
        <v>36308.1</v>
      </c>
      <c r="H49" s="58"/>
      <c r="I49" s="58">
        <v>31546.59</v>
      </c>
      <c r="J49" s="59">
        <f t="shared" si="2"/>
        <v>86.885818866864412</v>
      </c>
      <c r="K49" s="59"/>
    </row>
    <row r="50" spans="2:11" ht="25.5">
      <c r="B50" s="5"/>
      <c r="C50" s="5"/>
      <c r="D50" s="6"/>
      <c r="E50" s="6">
        <v>3232</v>
      </c>
      <c r="F50" s="8" t="s">
        <v>60</v>
      </c>
      <c r="G50" s="58">
        <v>472.5</v>
      </c>
      <c r="H50" s="58"/>
      <c r="I50" s="58">
        <v>187.5</v>
      </c>
      <c r="J50" s="59">
        <f t="shared" si="2"/>
        <v>39.682539682539684</v>
      </c>
      <c r="K50" s="59"/>
    </row>
    <row r="51" spans="2:11">
      <c r="B51" s="5"/>
      <c r="C51" s="5"/>
      <c r="D51" s="6"/>
      <c r="E51" s="6">
        <v>3234</v>
      </c>
      <c r="F51" s="8" t="s">
        <v>61</v>
      </c>
      <c r="G51" s="58">
        <v>715.17</v>
      </c>
      <c r="H51" s="58"/>
      <c r="I51" s="58">
        <v>784.96</v>
      </c>
      <c r="J51" s="59">
        <f t="shared" si="2"/>
        <v>109.75851895353554</v>
      </c>
      <c r="K51" s="59"/>
    </row>
    <row r="52" spans="2:11">
      <c r="B52" s="5"/>
      <c r="C52" s="5"/>
      <c r="D52" s="6"/>
      <c r="E52" s="6">
        <v>3235</v>
      </c>
      <c r="F52" s="8" t="s">
        <v>144</v>
      </c>
      <c r="G52" s="58">
        <v>977.17</v>
      </c>
      <c r="H52" s="58"/>
      <c r="I52" s="58">
        <v>0</v>
      </c>
      <c r="J52" s="59"/>
      <c r="K52" s="59"/>
    </row>
    <row r="53" spans="2:11" ht="25.5">
      <c r="B53" s="5"/>
      <c r="C53" s="5"/>
      <c r="D53" s="6"/>
      <c r="E53" s="6">
        <v>3236</v>
      </c>
      <c r="F53" s="8" t="s">
        <v>62</v>
      </c>
      <c r="G53" s="58">
        <v>0</v>
      </c>
      <c r="H53" s="58"/>
      <c r="I53" s="58">
        <v>1106</v>
      </c>
      <c r="J53" s="59"/>
      <c r="K53" s="59"/>
    </row>
    <row r="54" spans="2:11">
      <c r="B54" s="5"/>
      <c r="C54" s="5"/>
      <c r="D54" s="6"/>
      <c r="E54" s="6">
        <v>3237</v>
      </c>
      <c r="F54" s="8" t="s">
        <v>63</v>
      </c>
      <c r="G54" s="58">
        <v>1128.74</v>
      </c>
      <c r="H54" s="58"/>
      <c r="I54" s="58">
        <v>1742.99</v>
      </c>
      <c r="J54" s="59">
        <f t="shared" si="2"/>
        <v>154.419086769318</v>
      </c>
      <c r="K54" s="59"/>
    </row>
    <row r="55" spans="2:11">
      <c r="B55" s="5"/>
      <c r="C55" s="5"/>
      <c r="D55" s="6"/>
      <c r="E55" s="6">
        <v>3238</v>
      </c>
      <c r="F55" s="8" t="s">
        <v>64</v>
      </c>
      <c r="G55" s="58">
        <v>1752.78</v>
      </c>
      <c r="H55" s="58"/>
      <c r="I55" s="58">
        <v>2259.98</v>
      </c>
      <c r="J55" s="59">
        <f t="shared" si="2"/>
        <v>128.93688882803318</v>
      </c>
      <c r="K55" s="59"/>
    </row>
    <row r="56" spans="2:11">
      <c r="B56" s="5"/>
      <c r="C56" s="5"/>
      <c r="D56" s="6"/>
      <c r="E56" s="6">
        <v>3239</v>
      </c>
      <c r="F56" s="8" t="s">
        <v>65</v>
      </c>
      <c r="G56" s="58">
        <v>530</v>
      </c>
      <c r="H56" s="58"/>
      <c r="I56" s="58">
        <v>436</v>
      </c>
      <c r="J56" s="59">
        <f t="shared" si="2"/>
        <v>82.264150943396231</v>
      </c>
      <c r="K56" s="59"/>
    </row>
    <row r="57" spans="2:11" ht="25.5">
      <c r="B57" s="5"/>
      <c r="C57" s="5"/>
      <c r="D57" s="6">
        <v>329</v>
      </c>
      <c r="E57" s="6"/>
      <c r="F57" s="8" t="s">
        <v>66</v>
      </c>
      <c r="G57" s="58">
        <f>SUM(G58:G60)</f>
        <v>1502.18</v>
      </c>
      <c r="H57" s="58"/>
      <c r="I57" s="58">
        <f>SUM(I58:I60)</f>
        <v>1364</v>
      </c>
      <c r="J57" s="59">
        <f t="shared" si="2"/>
        <v>90.801368677521992</v>
      </c>
      <c r="K57" s="59"/>
    </row>
    <row r="58" spans="2:11">
      <c r="B58" s="5"/>
      <c r="C58" s="5"/>
      <c r="D58" s="6"/>
      <c r="E58" s="6">
        <v>3294</v>
      </c>
      <c r="F58" s="8" t="s">
        <v>67</v>
      </c>
      <c r="G58" s="58">
        <v>95</v>
      </c>
      <c r="H58" s="58"/>
      <c r="I58" s="58">
        <v>95</v>
      </c>
      <c r="J58" s="59">
        <f t="shared" si="2"/>
        <v>100</v>
      </c>
      <c r="K58" s="59"/>
    </row>
    <row r="59" spans="2:11">
      <c r="B59" s="5"/>
      <c r="C59" s="5"/>
      <c r="D59" s="6"/>
      <c r="E59" s="6">
        <v>3295</v>
      </c>
      <c r="F59" s="8" t="s">
        <v>68</v>
      </c>
      <c r="G59" s="58">
        <v>1365.18</v>
      </c>
      <c r="H59" s="58"/>
      <c r="I59" s="58">
        <v>1260</v>
      </c>
      <c r="J59" s="59">
        <f t="shared" si="2"/>
        <v>92.295521469696297</v>
      </c>
      <c r="K59" s="59"/>
    </row>
    <row r="60" spans="2:11" ht="25.5">
      <c r="B60" s="5"/>
      <c r="C60" s="5"/>
      <c r="D60" s="6"/>
      <c r="E60" s="6">
        <v>3299</v>
      </c>
      <c r="F60" s="8" t="s">
        <v>69</v>
      </c>
      <c r="G60" s="58">
        <v>42</v>
      </c>
      <c r="H60" s="58"/>
      <c r="I60" s="58">
        <v>9</v>
      </c>
      <c r="J60" s="59">
        <f t="shared" si="2"/>
        <v>21.428571428571427</v>
      </c>
      <c r="K60" s="59"/>
    </row>
    <row r="61" spans="2:11">
      <c r="B61" s="5"/>
      <c r="C61" s="5">
        <v>34</v>
      </c>
      <c r="D61" s="6"/>
      <c r="E61" s="6"/>
      <c r="F61" s="8" t="s">
        <v>71</v>
      </c>
      <c r="G61" s="58">
        <f>G62</f>
        <v>246.75</v>
      </c>
      <c r="H61" s="58">
        <v>0</v>
      </c>
      <c r="I61" s="58">
        <f>I62</f>
        <v>0</v>
      </c>
      <c r="J61" s="59">
        <f t="shared" si="2"/>
        <v>0</v>
      </c>
      <c r="K61" s="59"/>
    </row>
    <row r="62" spans="2:11">
      <c r="B62" s="5"/>
      <c r="C62" s="5"/>
      <c r="D62" s="6">
        <v>343</v>
      </c>
      <c r="E62" s="6"/>
      <c r="F62" s="8" t="s">
        <v>70</v>
      </c>
      <c r="G62" s="58">
        <f>G63+G64</f>
        <v>246.75</v>
      </c>
      <c r="H62" s="58"/>
      <c r="I62" s="58">
        <f>I63+I64</f>
        <v>0</v>
      </c>
      <c r="J62" s="59">
        <f t="shared" si="2"/>
        <v>0</v>
      </c>
      <c r="K62" s="59"/>
    </row>
    <row r="63" spans="2:11" ht="25.5">
      <c r="B63" s="5"/>
      <c r="C63" s="5"/>
      <c r="D63" s="40"/>
      <c r="E63" s="6">
        <v>3431</v>
      </c>
      <c r="F63" s="8" t="s">
        <v>72</v>
      </c>
      <c r="G63" s="58">
        <v>244.66</v>
      </c>
      <c r="H63" s="58"/>
      <c r="I63" s="58">
        <v>0</v>
      </c>
      <c r="J63" s="59">
        <f t="shared" si="2"/>
        <v>0</v>
      </c>
      <c r="K63" s="59"/>
    </row>
    <row r="64" spans="2:11">
      <c r="B64" s="5"/>
      <c r="C64" s="5"/>
      <c r="D64" s="40"/>
      <c r="E64" s="6">
        <v>3433</v>
      </c>
      <c r="F64" s="8" t="s">
        <v>73</v>
      </c>
      <c r="G64" s="58">
        <v>2.09</v>
      </c>
      <c r="H64" s="58"/>
      <c r="I64" s="58">
        <v>0</v>
      </c>
      <c r="J64" s="59">
        <f t="shared" si="2"/>
        <v>0</v>
      </c>
      <c r="K64" s="59"/>
    </row>
    <row r="65" spans="2:11" ht="38.25">
      <c r="B65" s="5"/>
      <c r="C65" s="5">
        <v>37</v>
      </c>
      <c r="D65" s="6"/>
      <c r="E65" s="6"/>
      <c r="F65" s="8" t="s">
        <v>74</v>
      </c>
      <c r="G65" s="58">
        <v>0</v>
      </c>
      <c r="H65" s="58">
        <v>4800</v>
      </c>
      <c r="I65" s="58">
        <v>0</v>
      </c>
      <c r="J65" s="59"/>
      <c r="K65" s="59">
        <f t="shared" si="3"/>
        <v>0</v>
      </c>
    </row>
    <row r="66" spans="2:11">
      <c r="B66" s="5"/>
      <c r="C66" s="5">
        <v>38</v>
      </c>
      <c r="D66" s="6"/>
      <c r="E66" s="6"/>
      <c r="F66" s="8" t="s">
        <v>75</v>
      </c>
      <c r="G66" s="58">
        <v>0</v>
      </c>
      <c r="H66" s="58">
        <v>72</v>
      </c>
      <c r="I66" s="58">
        <v>0</v>
      </c>
      <c r="J66" s="59"/>
      <c r="K66" s="59">
        <f t="shared" si="3"/>
        <v>0</v>
      </c>
    </row>
    <row r="67" spans="2:11" ht="25.5">
      <c r="B67" s="7">
        <v>4</v>
      </c>
      <c r="C67" s="7"/>
      <c r="D67" s="41"/>
      <c r="E67" s="7"/>
      <c r="F67" s="13" t="s">
        <v>5</v>
      </c>
      <c r="G67" s="58">
        <f>G68</f>
        <v>50</v>
      </c>
      <c r="H67" s="58">
        <f>H68+H71</f>
        <v>97000</v>
      </c>
      <c r="I67" s="58">
        <f>I68</f>
        <v>0</v>
      </c>
      <c r="J67" s="59">
        <f t="shared" si="2"/>
        <v>0</v>
      </c>
      <c r="K67" s="59">
        <f t="shared" si="3"/>
        <v>0</v>
      </c>
    </row>
    <row r="68" spans="2:11" ht="38.25">
      <c r="B68" s="8"/>
      <c r="C68" s="8">
        <v>42</v>
      </c>
      <c r="D68" s="42"/>
      <c r="E68" s="8"/>
      <c r="F68" s="8" t="s">
        <v>76</v>
      </c>
      <c r="G68" s="58">
        <f>G69</f>
        <v>50</v>
      </c>
      <c r="H68" s="58">
        <v>5500</v>
      </c>
      <c r="I68" s="58">
        <f>I69</f>
        <v>0</v>
      </c>
      <c r="J68" s="59">
        <f t="shared" si="2"/>
        <v>0</v>
      </c>
      <c r="K68" s="59">
        <f t="shared" si="3"/>
        <v>0</v>
      </c>
    </row>
    <row r="69" spans="2:11" ht="25.5">
      <c r="B69" s="8"/>
      <c r="C69" s="8"/>
      <c r="D69" s="6">
        <v>424</v>
      </c>
      <c r="E69" s="5"/>
      <c r="F69" s="8" t="s">
        <v>77</v>
      </c>
      <c r="G69" s="58">
        <f>G70</f>
        <v>50</v>
      </c>
      <c r="H69" s="58"/>
      <c r="I69" s="58">
        <f>I70</f>
        <v>0</v>
      </c>
      <c r="J69" s="59">
        <f t="shared" si="2"/>
        <v>0</v>
      </c>
      <c r="K69" s="59"/>
    </row>
    <row r="70" spans="2:11">
      <c r="B70" s="8"/>
      <c r="C70" s="8"/>
      <c r="D70" s="5"/>
      <c r="E70" s="5">
        <v>4241</v>
      </c>
      <c r="F70" s="8" t="s">
        <v>78</v>
      </c>
      <c r="G70" s="58">
        <v>50</v>
      </c>
      <c r="H70" s="58"/>
      <c r="I70" s="58">
        <v>0</v>
      </c>
      <c r="J70" s="59">
        <f t="shared" si="2"/>
        <v>0</v>
      </c>
      <c r="K70" s="59"/>
    </row>
    <row r="71" spans="2:11" ht="25.5">
      <c r="B71" s="64"/>
      <c r="C71" s="64">
        <v>45</v>
      </c>
      <c r="D71" s="65"/>
      <c r="E71" s="64"/>
      <c r="F71" s="64" t="s">
        <v>150</v>
      </c>
      <c r="G71" s="58">
        <f>G72</f>
        <v>0</v>
      </c>
      <c r="H71" s="58">
        <v>91500</v>
      </c>
      <c r="I71" s="58">
        <f>I72</f>
        <v>0</v>
      </c>
      <c r="J71" s="66"/>
      <c r="K71" s="66">
        <f t="shared" ref="K71" si="4">I71/H71*100</f>
        <v>0</v>
      </c>
    </row>
    <row r="72" spans="2:11" ht="25.5">
      <c r="B72" s="64"/>
      <c r="C72" s="64"/>
      <c r="D72" s="65">
        <v>451</v>
      </c>
      <c r="E72" s="64"/>
      <c r="F72" s="64" t="s">
        <v>151</v>
      </c>
      <c r="G72" s="58">
        <v>0</v>
      </c>
      <c r="H72" s="67"/>
      <c r="I72" s="58">
        <f>I77</f>
        <v>0</v>
      </c>
      <c r="J72" s="66"/>
      <c r="K72" s="66"/>
    </row>
    <row r="73" spans="2:11" ht="25.5">
      <c r="B73" s="64"/>
      <c r="C73" s="64"/>
      <c r="D73" s="65"/>
      <c r="E73" s="64">
        <v>4511</v>
      </c>
      <c r="F73" s="64" t="s">
        <v>151</v>
      </c>
      <c r="G73" s="58">
        <v>0</v>
      </c>
      <c r="H73" s="67"/>
      <c r="I73" s="58">
        <v>0</v>
      </c>
      <c r="J73" s="66"/>
      <c r="K73" s="66"/>
    </row>
  </sheetData>
  <protectedRanges>
    <protectedRange sqref="F41:F43" name="Range1"/>
    <protectedRange sqref="F44:F48" name="Range1_1"/>
    <protectedRange sqref="F49" name="Range1_2"/>
    <protectedRange sqref="F50" name="Range1_3"/>
    <protectedRange sqref="F51:F52" name="Range1_4"/>
    <protectedRange sqref="F53" name="Range1_5"/>
    <protectedRange sqref="F54" name="Range1_6"/>
    <protectedRange sqref="F55" name="Range1_7"/>
    <protectedRange sqref="F56:F57 F61:F62" name="Range1_8"/>
    <protectedRange sqref="F58:F60" name="Range1_9"/>
    <protectedRange sqref="F63" name="Range1_10"/>
    <protectedRange sqref="F64:F65" name="Range1_11"/>
    <protectedRange sqref="F66" name="Range1_13"/>
  </protectedRanges>
  <mergeCells count="7">
    <mergeCell ref="B8:F8"/>
    <mergeCell ref="B9:F9"/>
    <mergeCell ref="B26:F26"/>
    <mergeCell ref="B27:F27"/>
    <mergeCell ref="B2:K2"/>
    <mergeCell ref="B4:K4"/>
    <mergeCell ref="B6:K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41"/>
  <sheetViews>
    <sheetView workbookViewId="0">
      <selection activeCell="F4" sqref="F4"/>
    </sheetView>
  </sheetViews>
  <sheetFormatPr defaultRowHeight="15"/>
  <cols>
    <col min="2" max="2" width="37.7109375" customWidth="1"/>
    <col min="3" max="3" width="16.140625" customWidth="1"/>
    <col min="4" max="4" width="18.140625" customWidth="1"/>
    <col min="5" max="5" width="14.28515625" customWidth="1"/>
    <col min="6" max="6" width="15.7109375" customWidth="1"/>
    <col min="7" max="7" width="13.7109375" customWidth="1"/>
  </cols>
  <sheetData>
    <row r="1" spans="2:7" ht="18">
      <c r="B1" s="2"/>
      <c r="C1" s="2"/>
      <c r="D1" s="2"/>
      <c r="E1" s="3"/>
      <c r="F1" s="3"/>
      <c r="G1" s="3"/>
    </row>
    <row r="2" spans="2:7" ht="15.75" customHeight="1">
      <c r="B2" s="114" t="s">
        <v>24</v>
      </c>
      <c r="C2" s="114"/>
      <c r="D2" s="114"/>
      <c r="E2" s="114"/>
      <c r="F2" s="114"/>
      <c r="G2" s="114"/>
    </row>
    <row r="3" spans="2:7" ht="18">
      <c r="B3" s="2"/>
      <c r="C3" s="2"/>
      <c r="D3" s="2"/>
      <c r="E3" s="3"/>
      <c r="F3" s="3"/>
      <c r="G3" s="3"/>
    </row>
    <row r="4" spans="2:7" ht="51">
      <c r="B4" s="24" t="s">
        <v>6</v>
      </c>
      <c r="C4" s="48" t="s">
        <v>129</v>
      </c>
      <c r="D4" s="24" t="s">
        <v>148</v>
      </c>
      <c r="E4" s="24" t="s">
        <v>147</v>
      </c>
      <c r="F4" s="24" t="s">
        <v>11</v>
      </c>
      <c r="G4" s="24" t="s">
        <v>11</v>
      </c>
    </row>
    <row r="5" spans="2:7">
      <c r="B5" s="24">
        <v>1</v>
      </c>
      <c r="C5" s="24">
        <v>2</v>
      </c>
      <c r="D5" s="24">
        <v>3</v>
      </c>
      <c r="E5" s="24">
        <v>4</v>
      </c>
      <c r="F5" s="24" t="s">
        <v>105</v>
      </c>
      <c r="G5" s="24" t="s">
        <v>106</v>
      </c>
    </row>
    <row r="6" spans="2:7">
      <c r="B6" s="43" t="s">
        <v>23</v>
      </c>
      <c r="C6" s="62">
        <f>C7+C9+C11+C13+C18</f>
        <v>421206.70999999996</v>
      </c>
      <c r="D6" s="58">
        <f>D7+D9+D11+D13+D18</f>
        <v>1057293</v>
      </c>
      <c r="E6" s="58">
        <f>E7+E9+E11+E13+E18</f>
        <v>440922.61000000004</v>
      </c>
      <c r="F6" s="60">
        <f>E6/C6*100</f>
        <v>104.68081337070821</v>
      </c>
      <c r="G6" s="60">
        <f>E6/D6*100</f>
        <v>41.702972591325214</v>
      </c>
    </row>
    <row r="7" spans="2:7">
      <c r="B7" s="4" t="s">
        <v>21</v>
      </c>
      <c r="C7" s="62">
        <f>C8</f>
        <v>5198.1000000000004</v>
      </c>
      <c r="D7" s="58">
        <f>D8</f>
        <v>21877</v>
      </c>
      <c r="E7" s="58">
        <f>E8</f>
        <v>8248.1200000000008</v>
      </c>
      <c r="F7" s="60">
        <f t="shared" ref="F7:F36" si="0">E7/C7*100</f>
        <v>158.67566995633021</v>
      </c>
      <c r="G7" s="60">
        <f t="shared" ref="G7:G36" si="1">E7/D7*100</f>
        <v>37.70224436622938</v>
      </c>
    </row>
    <row r="8" spans="2:7">
      <c r="B8" s="21" t="s">
        <v>152</v>
      </c>
      <c r="C8" s="58">
        <v>5198.1000000000004</v>
      </c>
      <c r="D8" s="58">
        <v>21877</v>
      </c>
      <c r="E8" s="58">
        <v>8248.1200000000008</v>
      </c>
      <c r="F8" s="60">
        <f t="shared" si="0"/>
        <v>158.67566995633021</v>
      </c>
      <c r="G8" s="60">
        <f t="shared" si="1"/>
        <v>37.70224436622938</v>
      </c>
    </row>
    <row r="9" spans="2:7">
      <c r="B9" s="4" t="s">
        <v>20</v>
      </c>
      <c r="C9" s="62">
        <f>C10</f>
        <v>0.01</v>
      </c>
      <c r="D9" s="58">
        <f>D10</f>
        <v>150</v>
      </c>
      <c r="E9" s="58">
        <f>E10</f>
        <v>0</v>
      </c>
      <c r="F9" s="60">
        <f t="shared" si="0"/>
        <v>0</v>
      </c>
      <c r="G9" s="60">
        <f t="shared" si="1"/>
        <v>0</v>
      </c>
    </row>
    <row r="10" spans="2:7" ht="20.25" customHeight="1">
      <c r="B10" s="21" t="s">
        <v>153</v>
      </c>
      <c r="C10" s="62">
        <v>0.01</v>
      </c>
      <c r="D10" s="58">
        <v>150</v>
      </c>
      <c r="E10" s="58">
        <v>0</v>
      </c>
      <c r="F10" s="60">
        <f t="shared" si="0"/>
        <v>0</v>
      </c>
      <c r="G10" s="60">
        <f t="shared" si="1"/>
        <v>0</v>
      </c>
    </row>
    <row r="11" spans="2:7" ht="20.25" customHeight="1">
      <c r="B11" s="4" t="s">
        <v>107</v>
      </c>
      <c r="C11" s="62">
        <f>C12</f>
        <v>48961.49</v>
      </c>
      <c r="D11" s="58">
        <f>D12</f>
        <v>171673</v>
      </c>
      <c r="E11" s="58">
        <f>E12</f>
        <v>38677.53</v>
      </c>
      <c r="F11" s="60">
        <f t="shared" si="0"/>
        <v>78.995818958941001</v>
      </c>
      <c r="G11" s="60">
        <f t="shared" si="1"/>
        <v>22.529768804646043</v>
      </c>
    </row>
    <row r="12" spans="2:7" ht="20.25" customHeight="1">
      <c r="B12" s="21" t="s">
        <v>154</v>
      </c>
      <c r="C12" s="58">
        <v>48961.49</v>
      </c>
      <c r="D12" s="58">
        <v>171673</v>
      </c>
      <c r="E12" s="58">
        <v>38677.53</v>
      </c>
      <c r="F12" s="60">
        <f t="shared" si="0"/>
        <v>78.995818958941001</v>
      </c>
      <c r="G12" s="60">
        <f t="shared" si="1"/>
        <v>22.529768804646043</v>
      </c>
    </row>
    <row r="13" spans="2:7" ht="20.25" customHeight="1">
      <c r="B13" s="4" t="s">
        <v>80</v>
      </c>
      <c r="C13" s="62">
        <f>C15+C17</f>
        <v>366347.11</v>
      </c>
      <c r="D13" s="58">
        <f>D14+D15+D16+D17</f>
        <v>863093</v>
      </c>
      <c r="E13" s="58">
        <f>E14+E15+E16+E17</f>
        <v>393894.71</v>
      </c>
      <c r="F13" s="60">
        <f t="shared" si="0"/>
        <v>107.51953522985347</v>
      </c>
      <c r="G13" s="60">
        <f t="shared" si="1"/>
        <v>45.637574398123959</v>
      </c>
    </row>
    <row r="14" spans="2:7" ht="25.5">
      <c r="B14" s="21" t="s">
        <v>155</v>
      </c>
      <c r="C14" s="62">
        <v>0</v>
      </c>
      <c r="D14" s="58">
        <v>10900</v>
      </c>
      <c r="E14" s="58">
        <v>0</v>
      </c>
      <c r="F14" s="60"/>
      <c r="G14" s="60">
        <f t="shared" si="1"/>
        <v>0</v>
      </c>
    </row>
    <row r="15" spans="2:7" ht="36" customHeight="1">
      <c r="B15" s="20" t="s">
        <v>156</v>
      </c>
      <c r="C15" s="58">
        <v>361995.17</v>
      </c>
      <c r="D15" s="58">
        <v>829586</v>
      </c>
      <c r="E15" s="58">
        <v>383117.15</v>
      </c>
      <c r="F15" s="60">
        <f t="shared" si="0"/>
        <v>105.83487895708666</v>
      </c>
      <c r="G15" s="60">
        <f t="shared" si="1"/>
        <v>46.181727994445424</v>
      </c>
    </row>
    <row r="16" spans="2:7">
      <c r="B16" s="21" t="s">
        <v>158</v>
      </c>
      <c r="C16" s="62">
        <v>0</v>
      </c>
      <c r="D16" s="58">
        <v>8800</v>
      </c>
      <c r="E16" s="58">
        <v>4000</v>
      </c>
      <c r="F16" s="60"/>
      <c r="G16" s="60">
        <f t="shared" si="1"/>
        <v>45.454545454545453</v>
      </c>
    </row>
    <row r="17" spans="2:7" ht="38.25">
      <c r="B17" s="20" t="s">
        <v>157</v>
      </c>
      <c r="C17" s="58">
        <v>4351.9399999999996</v>
      </c>
      <c r="D17" s="58">
        <v>13807</v>
      </c>
      <c r="E17" s="58">
        <v>6777.56</v>
      </c>
      <c r="F17" s="60">
        <f t="shared" si="0"/>
        <v>155.73652210278638</v>
      </c>
      <c r="G17" s="60">
        <f t="shared" si="1"/>
        <v>49.087853987107991</v>
      </c>
    </row>
    <row r="18" spans="2:7" ht="20.25" customHeight="1">
      <c r="B18" s="4" t="s">
        <v>81</v>
      </c>
      <c r="C18" s="62">
        <f>C19</f>
        <v>700</v>
      </c>
      <c r="D18" s="58">
        <f>D19</f>
        <v>500</v>
      </c>
      <c r="E18" s="58">
        <f>E19</f>
        <v>102.25</v>
      </c>
      <c r="F18" s="60">
        <f t="shared" si="0"/>
        <v>14.607142857142858</v>
      </c>
      <c r="G18" s="60">
        <f t="shared" si="1"/>
        <v>20.45</v>
      </c>
    </row>
    <row r="19" spans="2:7" ht="20.25" customHeight="1">
      <c r="B19" s="20" t="s">
        <v>159</v>
      </c>
      <c r="C19" s="58">
        <v>700</v>
      </c>
      <c r="D19" s="58">
        <v>500</v>
      </c>
      <c r="E19" s="58">
        <v>102.25</v>
      </c>
      <c r="F19" s="60">
        <f t="shared" si="0"/>
        <v>14.607142857142858</v>
      </c>
      <c r="G19" s="60">
        <f t="shared" si="1"/>
        <v>20.45</v>
      </c>
    </row>
    <row r="20" spans="2:7" ht="15.75" customHeight="1">
      <c r="B20" s="43" t="s">
        <v>22</v>
      </c>
      <c r="C20" s="62">
        <f>C21+C23+C26+C28+C34</f>
        <v>478035.46</v>
      </c>
      <c r="D20" s="58">
        <f>D21+D23+D26+D28+D34</f>
        <v>997321</v>
      </c>
      <c r="E20" s="58">
        <f>E21+E23+E26+E28+E34</f>
        <v>445945.33</v>
      </c>
      <c r="F20" s="60">
        <f t="shared" si="0"/>
        <v>93.287081673815578</v>
      </c>
      <c r="G20" s="60">
        <f t="shared" si="1"/>
        <v>44.714322670434093</v>
      </c>
    </row>
    <row r="21" spans="2:7" ht="15.75" customHeight="1">
      <c r="B21" s="4" t="s">
        <v>21</v>
      </c>
      <c r="C21" s="62">
        <f>C22</f>
        <v>5198.1000000000004</v>
      </c>
      <c r="D21" s="58">
        <f>D22</f>
        <v>21877</v>
      </c>
      <c r="E21" s="58">
        <f>E22</f>
        <v>8058.29</v>
      </c>
      <c r="F21" s="60">
        <f t="shared" si="0"/>
        <v>155.02375868105653</v>
      </c>
      <c r="G21" s="60">
        <f t="shared" si="1"/>
        <v>36.834529414453534</v>
      </c>
    </row>
    <row r="22" spans="2:7" ht="15.75" customHeight="1">
      <c r="B22" s="21" t="s">
        <v>152</v>
      </c>
      <c r="C22" s="58">
        <v>5198.1000000000004</v>
      </c>
      <c r="D22" s="58">
        <v>21877</v>
      </c>
      <c r="E22" s="58">
        <v>8058.29</v>
      </c>
      <c r="F22" s="60">
        <f t="shared" si="0"/>
        <v>155.02375868105653</v>
      </c>
      <c r="G22" s="60">
        <f t="shared" si="1"/>
        <v>36.834529414453534</v>
      </c>
    </row>
    <row r="23" spans="2:7">
      <c r="B23" s="4" t="s">
        <v>20</v>
      </c>
      <c r="C23" s="62">
        <f>C25</f>
        <v>27.09</v>
      </c>
      <c r="D23" s="58">
        <f>D24+D25</f>
        <v>434</v>
      </c>
      <c r="E23" s="58">
        <f>E25</f>
        <v>44.23</v>
      </c>
      <c r="F23" s="60">
        <f t="shared" si="0"/>
        <v>163.27057954964928</v>
      </c>
      <c r="G23" s="60">
        <f t="shared" si="1"/>
        <v>10.191244239631336</v>
      </c>
    </row>
    <row r="24" spans="2:7">
      <c r="B24" s="21" t="s">
        <v>153</v>
      </c>
      <c r="C24" s="58">
        <v>0</v>
      </c>
      <c r="D24" s="58">
        <v>150</v>
      </c>
      <c r="E24" s="58">
        <v>0</v>
      </c>
      <c r="F24" s="60"/>
      <c r="G24" s="60">
        <f t="shared" si="1"/>
        <v>0</v>
      </c>
    </row>
    <row r="25" spans="2:7" ht="25.5">
      <c r="B25" s="21" t="s">
        <v>160</v>
      </c>
      <c r="C25" s="58">
        <v>27.09</v>
      </c>
      <c r="D25" s="58">
        <v>284</v>
      </c>
      <c r="E25" s="58">
        <v>44.23</v>
      </c>
      <c r="F25" s="60">
        <f t="shared" si="0"/>
        <v>163.27057954964928</v>
      </c>
      <c r="G25" s="60">
        <f t="shared" si="1"/>
        <v>15.573943661971828</v>
      </c>
    </row>
    <row r="26" spans="2:7">
      <c r="B26" s="4" t="s">
        <v>107</v>
      </c>
      <c r="C26" s="62">
        <f>C27</f>
        <v>48961.49</v>
      </c>
      <c r="D26" s="58">
        <f>D27</f>
        <v>171673</v>
      </c>
      <c r="E26" s="58">
        <f>E27</f>
        <v>41538.74</v>
      </c>
      <c r="F26" s="60">
        <f t="shared" si="0"/>
        <v>84.839615787836522</v>
      </c>
      <c r="G26" s="60">
        <f t="shared" si="1"/>
        <v>24.196431587960831</v>
      </c>
    </row>
    <row r="27" spans="2:7">
      <c r="B27" s="21" t="s">
        <v>154</v>
      </c>
      <c r="C27" s="58">
        <v>48961.49</v>
      </c>
      <c r="D27" s="58">
        <v>171673</v>
      </c>
      <c r="E27" s="58">
        <v>41538.74</v>
      </c>
      <c r="F27" s="60">
        <f t="shared" si="0"/>
        <v>84.839615787836522</v>
      </c>
      <c r="G27" s="60">
        <f t="shared" si="1"/>
        <v>24.196431587960831</v>
      </c>
    </row>
    <row r="28" spans="2:7">
      <c r="B28" s="4" t="s">
        <v>80</v>
      </c>
      <c r="C28" s="62">
        <f>C30+C33</f>
        <v>423754.19</v>
      </c>
      <c r="D28" s="58">
        <f>D29+D30+D31+D32+D33</f>
        <v>802815</v>
      </c>
      <c r="E28" s="58">
        <f>E29+E30+E31+E32+E33</f>
        <v>396201.82</v>
      </c>
      <c r="F28" s="60">
        <f t="shared" si="0"/>
        <v>93.498030072575801</v>
      </c>
      <c r="G28" s="60">
        <f t="shared" si="1"/>
        <v>49.351571657231119</v>
      </c>
    </row>
    <row r="29" spans="2:7" ht="25.5">
      <c r="B29" s="20" t="s">
        <v>155</v>
      </c>
      <c r="C29" s="62">
        <v>0</v>
      </c>
      <c r="D29" s="58">
        <v>10900</v>
      </c>
      <c r="E29" s="58">
        <v>0</v>
      </c>
      <c r="F29" s="60"/>
      <c r="G29" s="60">
        <f t="shared" si="1"/>
        <v>0</v>
      </c>
    </row>
    <row r="30" spans="2:7" ht="38.25">
      <c r="B30" s="20" t="s">
        <v>156</v>
      </c>
      <c r="C30" s="58">
        <v>419402.25</v>
      </c>
      <c r="D30" s="58">
        <v>767215</v>
      </c>
      <c r="E30" s="58">
        <v>382962.28</v>
      </c>
      <c r="F30" s="60">
        <f t="shared" si="0"/>
        <v>91.311450999607189</v>
      </c>
      <c r="G30" s="60">
        <f t="shared" si="1"/>
        <v>49.915901018619294</v>
      </c>
    </row>
    <row r="31" spans="2:7" ht="25.5">
      <c r="B31" s="21" t="s">
        <v>161</v>
      </c>
      <c r="C31" s="58">
        <v>0</v>
      </c>
      <c r="D31" s="58">
        <v>2493</v>
      </c>
      <c r="E31" s="58">
        <v>2492.9899999999998</v>
      </c>
      <c r="F31" s="60"/>
      <c r="G31" s="60">
        <f t="shared" si="1"/>
        <v>99.999598876855188</v>
      </c>
    </row>
    <row r="32" spans="2:7">
      <c r="B32" s="21" t="s">
        <v>158</v>
      </c>
      <c r="C32" s="58">
        <v>0</v>
      </c>
      <c r="D32" s="58">
        <v>8400</v>
      </c>
      <c r="E32" s="58">
        <v>4000</v>
      </c>
      <c r="F32" s="60"/>
      <c r="G32" s="60">
        <f t="shared" si="1"/>
        <v>47.619047619047613</v>
      </c>
    </row>
    <row r="33" spans="2:7" ht="38.25">
      <c r="B33" s="20" t="s">
        <v>157</v>
      </c>
      <c r="C33" s="58">
        <v>4351.9399999999996</v>
      </c>
      <c r="D33" s="58">
        <v>13807</v>
      </c>
      <c r="E33" s="58">
        <v>6746.55</v>
      </c>
      <c r="F33" s="60">
        <f t="shared" si="0"/>
        <v>155.02396632306514</v>
      </c>
      <c r="G33" s="60">
        <f t="shared" si="1"/>
        <v>48.863257767798949</v>
      </c>
    </row>
    <row r="34" spans="2:7">
      <c r="B34" s="4" t="s">
        <v>81</v>
      </c>
      <c r="C34" s="62">
        <f>C36</f>
        <v>94.59</v>
      </c>
      <c r="D34" s="58">
        <f>D35+D36</f>
        <v>522</v>
      </c>
      <c r="E34" s="58">
        <f>E35+E36</f>
        <v>102.25</v>
      </c>
      <c r="F34" s="60">
        <f t="shared" si="0"/>
        <v>108.09810762237022</v>
      </c>
      <c r="G34" s="60">
        <f t="shared" si="1"/>
        <v>19.588122605363985</v>
      </c>
    </row>
    <row r="35" spans="2:7">
      <c r="B35" s="20" t="s">
        <v>159</v>
      </c>
      <c r="C35" s="58">
        <v>0</v>
      </c>
      <c r="D35" s="58">
        <v>500</v>
      </c>
      <c r="E35" s="58">
        <v>102.25</v>
      </c>
      <c r="F35" s="60"/>
      <c r="G35" s="60">
        <f t="shared" si="1"/>
        <v>20.45</v>
      </c>
    </row>
    <row r="36" spans="2:7">
      <c r="B36" s="20" t="s">
        <v>162</v>
      </c>
      <c r="C36" s="58">
        <v>94.59</v>
      </c>
      <c r="D36" s="58">
        <v>22</v>
      </c>
      <c r="E36" s="58">
        <v>0</v>
      </c>
      <c r="F36" s="60">
        <f t="shared" si="0"/>
        <v>0</v>
      </c>
      <c r="G36" s="60">
        <f t="shared" si="1"/>
        <v>0</v>
      </c>
    </row>
    <row r="37" spans="2:7">
      <c r="F37" s="50"/>
      <c r="G37" s="50"/>
    </row>
    <row r="41" spans="2:7">
      <c r="C41" s="49"/>
      <c r="D41" s="49"/>
    </row>
  </sheetData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8"/>
  <sheetViews>
    <sheetView workbookViewId="0">
      <selection activeCell="F14" sqref="F14"/>
    </sheetView>
  </sheetViews>
  <sheetFormatPr defaultRowHeight="15"/>
  <cols>
    <col min="2" max="2" width="37.7109375" customWidth="1"/>
    <col min="3" max="3" width="16" customWidth="1"/>
    <col min="4" max="4" width="19.7109375" customWidth="1"/>
    <col min="5" max="5" width="20" customWidth="1"/>
    <col min="6" max="7" width="15.7109375" customWidth="1"/>
  </cols>
  <sheetData>
    <row r="1" spans="2:7" ht="18">
      <c r="B1" s="2"/>
      <c r="C1" s="2"/>
      <c r="D1" s="2"/>
      <c r="E1" s="3"/>
      <c r="F1" s="3"/>
      <c r="G1" s="3"/>
    </row>
    <row r="2" spans="2:7" ht="15.75" customHeight="1">
      <c r="B2" s="114" t="s">
        <v>25</v>
      </c>
      <c r="C2" s="114"/>
      <c r="D2" s="114"/>
      <c r="E2" s="114"/>
      <c r="F2" s="114"/>
      <c r="G2" s="114"/>
    </row>
    <row r="3" spans="2:7" ht="18">
      <c r="B3" s="2"/>
      <c r="C3" s="2"/>
      <c r="D3" s="2"/>
      <c r="E3" s="3"/>
      <c r="F3" s="3"/>
      <c r="G3" s="3"/>
    </row>
    <row r="4" spans="2:7" ht="38.25">
      <c r="B4" s="24" t="s">
        <v>6</v>
      </c>
      <c r="C4" s="48" t="s">
        <v>129</v>
      </c>
      <c r="D4" s="24" t="s">
        <v>148</v>
      </c>
      <c r="E4" s="24" t="s">
        <v>147</v>
      </c>
      <c r="F4" s="24" t="s">
        <v>11</v>
      </c>
      <c r="G4" s="24" t="s">
        <v>11</v>
      </c>
    </row>
    <row r="5" spans="2:7">
      <c r="B5" s="24">
        <v>1</v>
      </c>
      <c r="C5" s="24">
        <v>2</v>
      </c>
      <c r="D5" s="24">
        <v>3</v>
      </c>
      <c r="E5" s="24">
        <v>4</v>
      </c>
      <c r="F5" s="24" t="s">
        <v>105</v>
      </c>
      <c r="G5" s="24" t="s">
        <v>106</v>
      </c>
    </row>
    <row r="6" spans="2:7" ht="15.75" customHeight="1">
      <c r="B6" s="4" t="s">
        <v>22</v>
      </c>
      <c r="C6" s="58">
        <f t="shared" ref="C6:E7" si="0">C7</f>
        <v>478035.46</v>
      </c>
      <c r="D6" s="58">
        <f t="shared" si="0"/>
        <v>997321</v>
      </c>
      <c r="E6" s="58">
        <f t="shared" si="0"/>
        <v>445945.33</v>
      </c>
      <c r="F6" s="59">
        <f>E6/C6*100</f>
        <v>93.287081673815578</v>
      </c>
      <c r="G6" s="59">
        <f>E6/D6*100</f>
        <v>44.714322670434093</v>
      </c>
    </row>
    <row r="7" spans="2:7" ht="15.75" customHeight="1">
      <c r="B7" s="4" t="s">
        <v>82</v>
      </c>
      <c r="C7" s="58">
        <f t="shared" si="0"/>
        <v>478035.46</v>
      </c>
      <c r="D7" s="58">
        <f t="shared" si="0"/>
        <v>997321</v>
      </c>
      <c r="E7" s="58">
        <f t="shared" si="0"/>
        <v>445945.33</v>
      </c>
      <c r="F7" s="59">
        <f t="shared" ref="F7:F8" si="1">E7/C7*100</f>
        <v>93.287081673815578</v>
      </c>
      <c r="G7" s="59">
        <f t="shared" ref="G7:G8" si="2">E7/D7*100</f>
        <v>44.714322670434093</v>
      </c>
    </row>
    <row r="8" spans="2:7" ht="25.5">
      <c r="B8" s="42" t="s">
        <v>83</v>
      </c>
      <c r="C8" s="58">
        <v>478035.46</v>
      </c>
      <c r="D8" s="58">
        <v>997321</v>
      </c>
      <c r="E8" s="58">
        <v>445945.33</v>
      </c>
      <c r="F8" s="59">
        <f t="shared" si="1"/>
        <v>93.287081673815578</v>
      </c>
      <c r="G8" s="59">
        <f t="shared" si="2"/>
        <v>44.714322670434093</v>
      </c>
    </row>
  </sheetData>
  <mergeCells count="1">
    <mergeCell ref="B2:G2"/>
  </mergeCells>
  <pageMargins left="0.7" right="0.7" top="0.75" bottom="0.75" header="0.3" footer="0.3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116"/>
  <sheetViews>
    <sheetView tabSelected="1" workbookViewId="0">
      <pane ySplit="390" topLeftCell="A100" activePane="bottomLeft"/>
      <selection activeCell="G43" sqref="G43"/>
      <selection pane="bottomLeft" activeCell="G116" sqref="G116"/>
    </sheetView>
  </sheetViews>
  <sheetFormatPr defaultRowHeight="15"/>
  <cols>
    <col min="2" max="2" width="7.42578125" bestFit="1" customWidth="1"/>
    <col min="3" max="3" width="9.7109375" customWidth="1"/>
    <col min="4" max="4" width="3.140625" customWidth="1"/>
    <col min="5" max="5" width="42.7109375" customWidth="1"/>
    <col min="6" max="6" width="13.28515625" customWidth="1"/>
    <col min="7" max="7" width="13.140625" customWidth="1"/>
    <col min="8" max="8" width="11.85546875" customWidth="1"/>
  </cols>
  <sheetData>
    <row r="1" spans="2:8" ht="18">
      <c r="B1" s="2"/>
      <c r="C1" s="2"/>
      <c r="D1" s="2"/>
      <c r="E1" s="2"/>
      <c r="F1" s="2"/>
      <c r="G1" s="2"/>
      <c r="H1" s="3"/>
    </row>
    <row r="2" spans="2:8" ht="18" customHeight="1">
      <c r="B2" s="114" t="s">
        <v>8</v>
      </c>
      <c r="C2" s="142"/>
      <c r="D2" s="142"/>
      <c r="E2" s="142"/>
      <c r="F2" s="142"/>
      <c r="G2" s="142"/>
      <c r="H2" s="142"/>
    </row>
    <row r="3" spans="2:8" ht="18">
      <c r="B3" s="2"/>
      <c r="C3" s="2"/>
      <c r="D3" s="2"/>
      <c r="E3" s="2"/>
      <c r="F3" s="2"/>
      <c r="G3" s="2"/>
      <c r="H3" s="3"/>
    </row>
    <row r="4" spans="2:8" ht="15.75">
      <c r="B4" s="143" t="s">
        <v>40</v>
      </c>
      <c r="C4" s="143"/>
      <c r="D4" s="143"/>
      <c r="E4" s="143"/>
      <c r="F4" s="143"/>
      <c r="G4" s="143"/>
      <c r="H4" s="143"/>
    </row>
    <row r="5" spans="2:8" ht="18">
      <c r="B5" s="2"/>
      <c r="C5" s="2"/>
      <c r="D5" s="2"/>
      <c r="E5" s="2"/>
      <c r="F5" s="2"/>
      <c r="G5" s="2"/>
      <c r="H5" s="3"/>
    </row>
    <row r="6" spans="2:8" ht="25.5">
      <c r="B6" s="111" t="s">
        <v>6</v>
      </c>
      <c r="C6" s="112"/>
      <c r="D6" s="112"/>
      <c r="E6" s="113"/>
      <c r="F6" s="24" t="s">
        <v>168</v>
      </c>
      <c r="G6" s="24" t="s">
        <v>149</v>
      </c>
      <c r="H6" s="24" t="s">
        <v>11</v>
      </c>
    </row>
    <row r="7" spans="2:8" s="18" customFormat="1" ht="15.75" customHeight="1">
      <c r="B7" s="144">
        <v>1</v>
      </c>
      <c r="C7" s="145"/>
      <c r="D7" s="145"/>
      <c r="E7" s="146"/>
      <c r="F7" s="25">
        <v>2</v>
      </c>
      <c r="G7" s="25">
        <v>3</v>
      </c>
      <c r="H7" s="25" t="s">
        <v>114</v>
      </c>
    </row>
    <row r="8" spans="2:8" s="18" customFormat="1" ht="15.75" customHeight="1">
      <c r="B8" s="147" t="s">
        <v>130</v>
      </c>
      <c r="C8" s="148"/>
      <c r="D8" s="149"/>
      <c r="E8" s="63" t="s">
        <v>131</v>
      </c>
      <c r="F8" s="157">
        <f>F20+F41+F84</f>
        <v>997321</v>
      </c>
      <c r="G8" s="157">
        <f>G20+G41+G84</f>
        <v>445945.33000000007</v>
      </c>
      <c r="H8" s="61">
        <f>G8/F8*100</f>
        <v>44.7143226704341</v>
      </c>
    </row>
    <row r="9" spans="2:8" s="18" customFormat="1" ht="15.75" customHeight="1">
      <c r="B9" s="150"/>
      <c r="C9" s="151"/>
      <c r="D9" s="152"/>
      <c r="E9" s="53" t="s">
        <v>132</v>
      </c>
      <c r="F9" s="51">
        <f>SUM(F10:F19)</f>
        <v>997321</v>
      </c>
      <c r="G9" s="51">
        <f>SUM(G10:G19)</f>
        <v>445945.33000000007</v>
      </c>
      <c r="H9" s="61">
        <f t="shared" ref="H9:H19" si="0">G9/F9*100</f>
        <v>44.7143226704341</v>
      </c>
    </row>
    <row r="10" spans="2:8" s="18" customFormat="1" ht="15.75" customHeight="1">
      <c r="B10" s="133" t="s">
        <v>133</v>
      </c>
      <c r="C10" s="134"/>
      <c r="D10" s="135"/>
      <c r="E10" s="52" t="s">
        <v>88</v>
      </c>
      <c r="F10" s="67">
        <v>21877</v>
      </c>
      <c r="G10" s="51">
        <f>G22+G43+G92</f>
        <v>8058.29</v>
      </c>
      <c r="H10" s="61">
        <f t="shared" si="0"/>
        <v>36.834529414453534</v>
      </c>
    </row>
    <row r="11" spans="2:8" s="18" customFormat="1" ht="15.75" customHeight="1">
      <c r="B11" s="133" t="s">
        <v>134</v>
      </c>
      <c r="C11" s="134"/>
      <c r="D11" s="135"/>
      <c r="E11" s="52" t="s">
        <v>128</v>
      </c>
      <c r="F11" s="67">
        <v>150</v>
      </c>
      <c r="G11" s="51">
        <v>0</v>
      </c>
      <c r="H11" s="61">
        <f t="shared" si="0"/>
        <v>0</v>
      </c>
    </row>
    <row r="12" spans="2:8" s="18" customFormat="1" ht="15.75" customHeight="1">
      <c r="B12" s="133" t="s">
        <v>134</v>
      </c>
      <c r="C12" s="134"/>
      <c r="D12" s="135"/>
      <c r="E12" s="52" t="s">
        <v>135</v>
      </c>
      <c r="F12" s="67">
        <v>284</v>
      </c>
      <c r="G12" s="51">
        <f>G106</f>
        <v>44.230000000000004</v>
      </c>
      <c r="H12" s="61">
        <f t="shared" si="0"/>
        <v>15.573943661971832</v>
      </c>
    </row>
    <row r="13" spans="2:8" s="18" customFormat="1" ht="15.75" customHeight="1">
      <c r="B13" s="133" t="s">
        <v>136</v>
      </c>
      <c r="C13" s="134"/>
      <c r="D13" s="135"/>
      <c r="E13" s="52" t="s">
        <v>93</v>
      </c>
      <c r="F13" s="67">
        <v>171673</v>
      </c>
      <c r="G13" s="51">
        <f>G45</f>
        <v>41538.74</v>
      </c>
      <c r="H13" s="61">
        <f t="shared" si="0"/>
        <v>24.196431587960831</v>
      </c>
    </row>
    <row r="14" spans="2:8" s="18" customFormat="1" ht="15.75" customHeight="1">
      <c r="B14" s="133" t="s">
        <v>163</v>
      </c>
      <c r="C14" s="134"/>
      <c r="D14" s="135"/>
      <c r="E14" s="52" t="s">
        <v>164</v>
      </c>
      <c r="F14" s="67">
        <v>778115</v>
      </c>
      <c r="G14" s="51">
        <f>G30+G60+G95+G111</f>
        <v>382962.28000000009</v>
      </c>
      <c r="H14" s="61">
        <f t="shared" si="0"/>
        <v>49.216668487305867</v>
      </c>
    </row>
    <row r="15" spans="2:8" s="18" customFormat="1" ht="25.5">
      <c r="B15" s="133" t="s">
        <v>163</v>
      </c>
      <c r="C15" s="134"/>
      <c r="D15" s="135"/>
      <c r="E15" s="52" t="s">
        <v>165</v>
      </c>
      <c r="F15" s="67">
        <v>2493</v>
      </c>
      <c r="G15" s="51">
        <f>G70</f>
        <v>2492.9899999999998</v>
      </c>
      <c r="H15" s="61">
        <f t="shared" si="0"/>
        <v>99.999598876855188</v>
      </c>
    </row>
    <row r="16" spans="2:8" s="18" customFormat="1" ht="15.75" customHeight="1">
      <c r="B16" s="133" t="s">
        <v>166</v>
      </c>
      <c r="C16" s="134"/>
      <c r="D16" s="135"/>
      <c r="E16" s="52" t="s">
        <v>167</v>
      </c>
      <c r="F16" s="67">
        <v>8400</v>
      </c>
      <c r="G16" s="51">
        <f>G75</f>
        <v>4000</v>
      </c>
      <c r="H16" s="61">
        <f t="shared" si="0"/>
        <v>47.619047619047613</v>
      </c>
    </row>
    <row r="17" spans="2:8" s="18" customFormat="1" ht="15.75" customHeight="1">
      <c r="B17" s="133" t="s">
        <v>137</v>
      </c>
      <c r="C17" s="134"/>
      <c r="D17" s="135"/>
      <c r="E17" s="52" t="s">
        <v>89</v>
      </c>
      <c r="F17" s="67">
        <v>13807</v>
      </c>
      <c r="G17" s="51">
        <f>G33</f>
        <v>6746.55</v>
      </c>
      <c r="H17" s="61">
        <f t="shared" si="0"/>
        <v>48.863257767798949</v>
      </c>
    </row>
    <row r="18" spans="2:8" s="18" customFormat="1" ht="15.75" customHeight="1">
      <c r="B18" s="133" t="s">
        <v>138</v>
      </c>
      <c r="C18" s="134"/>
      <c r="D18" s="135"/>
      <c r="E18" s="52" t="s">
        <v>139</v>
      </c>
      <c r="F18" s="67">
        <v>500</v>
      </c>
      <c r="G18" s="51">
        <f>G98</f>
        <v>102.25</v>
      </c>
      <c r="H18" s="61">
        <f t="shared" si="0"/>
        <v>20.45</v>
      </c>
    </row>
    <row r="19" spans="2:8" s="26" customFormat="1" ht="30" customHeight="1">
      <c r="B19" s="133" t="s">
        <v>138</v>
      </c>
      <c r="C19" s="134"/>
      <c r="D19" s="135"/>
      <c r="E19" s="52" t="s">
        <v>140</v>
      </c>
      <c r="F19" s="67">
        <v>22</v>
      </c>
      <c r="G19" s="51">
        <v>0</v>
      </c>
      <c r="H19" s="61">
        <f t="shared" si="0"/>
        <v>0</v>
      </c>
    </row>
    <row r="20" spans="2:8" s="26" customFormat="1" ht="30" customHeight="1">
      <c r="B20" s="153" t="s">
        <v>85</v>
      </c>
      <c r="C20" s="154"/>
      <c r="D20" s="155"/>
      <c r="E20" s="156" t="s">
        <v>169</v>
      </c>
      <c r="F20" s="157">
        <f>F21</f>
        <v>41184</v>
      </c>
      <c r="G20" s="157">
        <f>G21</f>
        <v>14804.84</v>
      </c>
      <c r="H20" s="61">
        <f t="shared" ref="H20:H83" si="1">G20/F20*100</f>
        <v>35.948038073038077</v>
      </c>
    </row>
    <row r="21" spans="2:8" s="26" customFormat="1" ht="30" customHeight="1">
      <c r="B21" s="127" t="s">
        <v>86</v>
      </c>
      <c r="C21" s="128"/>
      <c r="D21" s="129"/>
      <c r="E21" s="68" t="s">
        <v>170</v>
      </c>
      <c r="F21" s="69">
        <f>F22+F30+F33</f>
        <v>41184</v>
      </c>
      <c r="G21" s="69">
        <f>G22+G30+G33</f>
        <v>14804.84</v>
      </c>
      <c r="H21" s="61">
        <f t="shared" si="1"/>
        <v>35.948038073038077</v>
      </c>
    </row>
    <row r="22" spans="2:8" s="26" customFormat="1" ht="30" customHeight="1">
      <c r="B22" s="139" t="s">
        <v>87</v>
      </c>
      <c r="C22" s="140"/>
      <c r="D22" s="141"/>
      <c r="E22" s="70" t="s">
        <v>88</v>
      </c>
      <c r="F22" s="51">
        <f>F23+F27</f>
        <v>16477</v>
      </c>
      <c r="G22" s="51">
        <f>G23+G27</f>
        <v>8058.29</v>
      </c>
      <c r="H22" s="61">
        <f t="shared" si="1"/>
        <v>48.90629362141167</v>
      </c>
    </row>
    <row r="23" spans="2:8" s="26" customFormat="1">
      <c r="B23" s="121">
        <v>31</v>
      </c>
      <c r="C23" s="122"/>
      <c r="D23" s="123"/>
      <c r="E23" s="71" t="s">
        <v>4</v>
      </c>
      <c r="F23" s="51">
        <v>16368</v>
      </c>
      <c r="G23" s="51">
        <f>SUM(G24:G26)</f>
        <v>8015.18</v>
      </c>
      <c r="H23" s="61">
        <f t="shared" si="1"/>
        <v>48.968597262952102</v>
      </c>
    </row>
    <row r="24" spans="2:8" s="26" customFormat="1">
      <c r="B24" s="72"/>
      <c r="C24" s="73">
        <v>3111</v>
      </c>
      <c r="D24" s="74"/>
      <c r="E24" s="71" t="s">
        <v>17</v>
      </c>
      <c r="F24" s="51"/>
      <c r="G24" s="51">
        <v>6319.34</v>
      </c>
      <c r="H24" s="61"/>
    </row>
    <row r="25" spans="2:8" s="26" customFormat="1">
      <c r="B25" s="72"/>
      <c r="C25" s="73">
        <v>3121</v>
      </c>
      <c r="D25" s="74"/>
      <c r="E25" s="71" t="s">
        <v>48</v>
      </c>
      <c r="F25" s="51"/>
      <c r="G25" s="51">
        <v>653.16</v>
      </c>
      <c r="H25" s="61"/>
    </row>
    <row r="26" spans="2:8" s="26" customFormat="1">
      <c r="B26" s="72"/>
      <c r="C26" s="73">
        <v>3132</v>
      </c>
      <c r="D26" s="74"/>
      <c r="E26" s="71" t="s">
        <v>50</v>
      </c>
      <c r="F26" s="51"/>
      <c r="G26" s="51">
        <v>1042.68</v>
      </c>
      <c r="H26" s="61"/>
    </row>
    <row r="27" spans="2:8" s="26" customFormat="1">
      <c r="B27" s="121">
        <v>32</v>
      </c>
      <c r="C27" s="122"/>
      <c r="D27" s="123"/>
      <c r="E27" s="71" t="s">
        <v>10</v>
      </c>
      <c r="F27" s="51">
        <v>109</v>
      </c>
      <c r="G27" s="51">
        <f>G28+G29</f>
        <v>43.11</v>
      </c>
      <c r="H27" s="61">
        <f t="shared" si="1"/>
        <v>39.550458715596335</v>
      </c>
    </row>
    <row r="28" spans="2:8" s="26" customFormat="1">
      <c r="B28" s="72"/>
      <c r="C28" s="73">
        <v>3211</v>
      </c>
      <c r="D28" s="74"/>
      <c r="E28" s="71" t="s">
        <v>19</v>
      </c>
      <c r="F28" s="51"/>
      <c r="G28" s="51">
        <v>23.08</v>
      </c>
      <c r="H28" s="61"/>
    </row>
    <row r="29" spans="2:8" s="26" customFormat="1" ht="25.5">
      <c r="B29" s="72"/>
      <c r="C29" s="73">
        <v>3212</v>
      </c>
      <c r="D29" s="74"/>
      <c r="E29" s="71" t="s">
        <v>51</v>
      </c>
      <c r="F29" s="51"/>
      <c r="G29" s="51">
        <v>20.03</v>
      </c>
      <c r="H29" s="61"/>
    </row>
    <row r="30" spans="2:8" s="26" customFormat="1" ht="30" customHeight="1">
      <c r="B30" s="139" t="s">
        <v>183</v>
      </c>
      <c r="C30" s="140"/>
      <c r="D30" s="141"/>
      <c r="E30" s="70" t="s">
        <v>187</v>
      </c>
      <c r="F30" s="51">
        <f>F31+F32</f>
        <v>10900</v>
      </c>
      <c r="G30" s="51">
        <f>G31</f>
        <v>0</v>
      </c>
      <c r="H30" s="61">
        <f t="shared" si="1"/>
        <v>0</v>
      </c>
    </row>
    <row r="31" spans="2:8" s="26" customFormat="1">
      <c r="B31" s="121">
        <v>31</v>
      </c>
      <c r="C31" s="122"/>
      <c r="D31" s="123"/>
      <c r="E31" s="71" t="s">
        <v>4</v>
      </c>
      <c r="F31" s="51">
        <v>9400</v>
      </c>
      <c r="G31" s="51">
        <v>0</v>
      </c>
      <c r="H31" s="61">
        <f t="shared" si="1"/>
        <v>0</v>
      </c>
    </row>
    <row r="32" spans="2:8" s="26" customFormat="1">
      <c r="B32" s="121">
        <v>32</v>
      </c>
      <c r="C32" s="122"/>
      <c r="D32" s="123"/>
      <c r="E32" s="71" t="s">
        <v>10</v>
      </c>
      <c r="F32" s="51">
        <v>1500</v>
      </c>
      <c r="G32" s="51">
        <v>0</v>
      </c>
      <c r="H32" s="61">
        <f t="shared" si="1"/>
        <v>0</v>
      </c>
    </row>
    <row r="33" spans="2:8" s="26" customFormat="1" ht="32.25" customHeight="1">
      <c r="B33" s="124" t="s">
        <v>184</v>
      </c>
      <c r="C33" s="125"/>
      <c r="D33" s="126"/>
      <c r="E33" s="70" t="s">
        <v>186</v>
      </c>
      <c r="F33" s="51">
        <f>F34+F38</f>
        <v>13807</v>
      </c>
      <c r="G33" s="51">
        <f>G34+G38</f>
        <v>6746.55</v>
      </c>
      <c r="H33" s="61">
        <f t="shared" si="1"/>
        <v>48.863257767798949</v>
      </c>
    </row>
    <row r="34" spans="2:8" s="26" customFormat="1">
      <c r="B34" s="72">
        <v>31</v>
      </c>
      <c r="C34" s="73"/>
      <c r="D34" s="74"/>
      <c r="E34" s="71" t="s">
        <v>4</v>
      </c>
      <c r="F34" s="51">
        <v>13715</v>
      </c>
      <c r="G34" s="51">
        <f>SUM(G35:G37)</f>
        <v>6710.47</v>
      </c>
      <c r="H34" s="61">
        <f t="shared" si="1"/>
        <v>48.92796208530806</v>
      </c>
    </row>
    <row r="35" spans="2:8" s="26" customFormat="1">
      <c r="B35" s="72"/>
      <c r="C35" s="73">
        <v>3111</v>
      </c>
      <c r="D35" s="74"/>
      <c r="E35" s="71" t="s">
        <v>17</v>
      </c>
      <c r="F35" s="51"/>
      <c r="G35" s="51">
        <v>5290.66</v>
      </c>
      <c r="H35" s="61"/>
    </row>
    <row r="36" spans="2:8" s="26" customFormat="1">
      <c r="B36" s="72"/>
      <c r="C36" s="73">
        <v>3121</v>
      </c>
      <c r="D36" s="74"/>
      <c r="E36" s="71" t="s">
        <v>48</v>
      </c>
      <c r="F36" s="51"/>
      <c r="G36" s="51">
        <v>546.84</v>
      </c>
      <c r="H36" s="61"/>
    </row>
    <row r="37" spans="2:8" s="26" customFormat="1">
      <c r="B37" s="72"/>
      <c r="C37" s="73">
        <v>3132</v>
      </c>
      <c r="D37" s="74"/>
      <c r="E37" s="71" t="s">
        <v>50</v>
      </c>
      <c r="F37" s="51"/>
      <c r="G37" s="51">
        <v>872.97</v>
      </c>
      <c r="H37" s="61"/>
    </row>
    <row r="38" spans="2:8" s="26" customFormat="1">
      <c r="B38" s="72">
        <v>32</v>
      </c>
      <c r="C38" s="73"/>
      <c r="D38" s="74"/>
      <c r="E38" s="71" t="s">
        <v>10</v>
      </c>
      <c r="F38" s="51">
        <v>92</v>
      </c>
      <c r="G38" s="51">
        <f>G39+G40</f>
        <v>36.08</v>
      </c>
      <c r="H38" s="61">
        <f t="shared" si="1"/>
        <v>39.217391304347828</v>
      </c>
    </row>
    <row r="39" spans="2:8" s="26" customFormat="1" ht="15" customHeight="1">
      <c r="B39" s="72"/>
      <c r="C39" s="73">
        <v>3211</v>
      </c>
      <c r="D39" s="74"/>
      <c r="E39" s="71" t="s">
        <v>19</v>
      </c>
      <c r="F39" s="51"/>
      <c r="G39" s="51">
        <v>19.32</v>
      </c>
      <c r="H39" s="61"/>
    </row>
    <row r="40" spans="2:8" s="26" customFormat="1" ht="30" customHeight="1">
      <c r="B40" s="72"/>
      <c r="C40" s="73">
        <v>3212</v>
      </c>
      <c r="D40" s="74"/>
      <c r="E40" s="71" t="s">
        <v>51</v>
      </c>
      <c r="F40" s="51"/>
      <c r="G40" s="51">
        <v>16.760000000000002</v>
      </c>
      <c r="H40" s="61"/>
    </row>
    <row r="41" spans="2:8" s="26" customFormat="1" ht="30" customHeight="1">
      <c r="B41" s="153" t="s">
        <v>90</v>
      </c>
      <c r="C41" s="154"/>
      <c r="D41" s="155"/>
      <c r="E41" s="156" t="s">
        <v>91</v>
      </c>
      <c r="F41" s="157">
        <f>F42+F78+F81</f>
        <v>933914</v>
      </c>
      <c r="G41" s="157">
        <f>G42+G78</f>
        <v>426673.11000000004</v>
      </c>
      <c r="H41" s="61">
        <f t="shared" si="1"/>
        <v>45.686552509117547</v>
      </c>
    </row>
    <row r="42" spans="2:8" s="26" customFormat="1">
      <c r="B42" s="127" t="s">
        <v>92</v>
      </c>
      <c r="C42" s="128"/>
      <c r="D42" s="129"/>
      <c r="E42" s="68" t="s">
        <v>112</v>
      </c>
      <c r="F42" s="69">
        <f>F43+F45+F60+F70+F75</f>
        <v>842414</v>
      </c>
      <c r="G42" s="69">
        <f>G43+G45+G60+G70+G75</f>
        <v>426673.11000000004</v>
      </c>
      <c r="H42" s="61">
        <f t="shared" si="1"/>
        <v>50.648862673222439</v>
      </c>
    </row>
    <row r="43" spans="2:8" s="26" customFormat="1" ht="26.25" customHeight="1">
      <c r="B43" s="139" t="s">
        <v>87</v>
      </c>
      <c r="C43" s="140"/>
      <c r="D43" s="141"/>
      <c r="E43" s="70" t="s">
        <v>88</v>
      </c>
      <c r="F43" s="51">
        <v>0</v>
      </c>
      <c r="G43" s="51">
        <f>G44</f>
        <v>0</v>
      </c>
      <c r="H43" s="61"/>
    </row>
    <row r="44" spans="2:8" s="26" customFormat="1">
      <c r="B44" s="121">
        <v>32</v>
      </c>
      <c r="C44" s="122"/>
      <c r="D44" s="123"/>
      <c r="E44" s="71" t="s">
        <v>10</v>
      </c>
      <c r="F44" s="51">
        <v>0</v>
      </c>
      <c r="G44" s="51">
        <v>0</v>
      </c>
      <c r="H44" s="61"/>
    </row>
    <row r="45" spans="2:8" ht="27.75" customHeight="1">
      <c r="B45" s="115" t="s">
        <v>113</v>
      </c>
      <c r="C45" s="116"/>
      <c r="D45" s="117"/>
      <c r="E45" s="70" t="s">
        <v>93</v>
      </c>
      <c r="F45" s="51">
        <f>F46</f>
        <v>80173</v>
      </c>
      <c r="G45" s="51">
        <f>G46</f>
        <v>41538.74</v>
      </c>
      <c r="H45" s="61">
        <f t="shared" si="1"/>
        <v>51.811382884512234</v>
      </c>
    </row>
    <row r="46" spans="2:8">
      <c r="B46" s="121">
        <v>32</v>
      </c>
      <c r="C46" s="122"/>
      <c r="D46" s="123"/>
      <c r="E46" s="71" t="s">
        <v>10</v>
      </c>
      <c r="F46" s="51">
        <v>80173</v>
      </c>
      <c r="G46" s="51">
        <f>SUM(G47:G59)</f>
        <v>41538.74</v>
      </c>
      <c r="H46" s="61">
        <f t="shared" si="1"/>
        <v>51.811382884512234</v>
      </c>
    </row>
    <row r="47" spans="2:8">
      <c r="B47" s="72"/>
      <c r="C47" s="73">
        <v>3211</v>
      </c>
      <c r="D47" s="74"/>
      <c r="E47" s="71" t="s">
        <v>19</v>
      </c>
      <c r="F47" s="51"/>
      <c r="G47" s="51">
        <v>689.44</v>
      </c>
      <c r="H47" s="61"/>
    </row>
    <row r="48" spans="2:8">
      <c r="B48" s="72"/>
      <c r="C48" s="73">
        <v>3221</v>
      </c>
      <c r="D48" s="74"/>
      <c r="E48" s="71" t="s">
        <v>54</v>
      </c>
      <c r="F48" s="51"/>
      <c r="G48" s="51">
        <v>1303.55</v>
      </c>
      <c r="H48" s="61"/>
    </row>
    <row r="49" spans="2:10">
      <c r="B49" s="72"/>
      <c r="C49" s="73">
        <v>3223</v>
      </c>
      <c r="D49" s="74"/>
      <c r="E49" s="71" t="s">
        <v>56</v>
      </c>
      <c r="F49" s="51"/>
      <c r="G49" s="51">
        <v>2273.33</v>
      </c>
      <c r="H49" s="61"/>
    </row>
    <row r="50" spans="2:10" ht="25.5">
      <c r="B50" s="72"/>
      <c r="C50" s="73">
        <v>3224</v>
      </c>
      <c r="D50" s="74"/>
      <c r="E50" s="71" t="s">
        <v>171</v>
      </c>
      <c r="F50" s="51"/>
      <c r="G50" s="51">
        <v>223.15</v>
      </c>
      <c r="H50" s="61"/>
    </row>
    <row r="51" spans="2:10">
      <c r="B51" s="72"/>
      <c r="C51" s="73">
        <v>3231</v>
      </c>
      <c r="D51" s="74"/>
      <c r="E51" s="71" t="s">
        <v>172</v>
      </c>
      <c r="F51" s="51"/>
      <c r="G51" s="51">
        <v>31452.84</v>
      </c>
      <c r="H51" s="61"/>
    </row>
    <row r="52" spans="2:10">
      <c r="B52" s="72"/>
      <c r="C52" s="73">
        <v>3232</v>
      </c>
      <c r="D52" s="74"/>
      <c r="E52" s="71" t="s">
        <v>60</v>
      </c>
      <c r="F52" s="51"/>
      <c r="G52" s="51">
        <v>187.5</v>
      </c>
      <c r="H52" s="61"/>
    </row>
    <row r="53" spans="2:10">
      <c r="B53" s="72"/>
      <c r="C53" s="73">
        <v>3234</v>
      </c>
      <c r="D53" s="74"/>
      <c r="E53" s="71" t="s">
        <v>61</v>
      </c>
      <c r="F53" s="51"/>
      <c r="G53" s="51">
        <v>784.96</v>
      </c>
      <c r="H53" s="61"/>
    </row>
    <row r="54" spans="2:10">
      <c r="B54" s="72"/>
      <c r="C54" s="73">
        <v>3236</v>
      </c>
      <c r="D54" s="74"/>
      <c r="E54" s="71" t="s">
        <v>194</v>
      </c>
      <c r="F54" s="51"/>
      <c r="G54" s="51">
        <v>1106</v>
      </c>
      <c r="H54" s="61"/>
    </row>
    <row r="55" spans="2:10">
      <c r="B55" s="72"/>
      <c r="C55" s="73">
        <v>3237</v>
      </c>
      <c r="D55" s="74"/>
      <c r="E55" s="71" t="s">
        <v>63</v>
      </c>
      <c r="F55" s="51"/>
      <c r="G55" s="51">
        <v>742.99</v>
      </c>
      <c r="H55" s="61"/>
    </row>
    <row r="56" spans="2:10">
      <c r="B56" s="72"/>
      <c r="C56" s="73">
        <v>3238</v>
      </c>
      <c r="D56" s="74"/>
      <c r="E56" s="71" t="s">
        <v>64</v>
      </c>
      <c r="F56" s="51"/>
      <c r="G56" s="51">
        <v>2259.98</v>
      </c>
      <c r="H56" s="61"/>
    </row>
    <row r="57" spans="2:10" ht="27.75" customHeight="1">
      <c r="B57" s="72"/>
      <c r="C57" s="73">
        <v>3239</v>
      </c>
      <c r="D57" s="74"/>
      <c r="E57" s="71" t="s">
        <v>65</v>
      </c>
      <c r="F57" s="51"/>
      <c r="G57" s="51">
        <v>436</v>
      </c>
      <c r="H57" s="61"/>
      <c r="J57" s="49"/>
    </row>
    <row r="58" spans="2:10">
      <c r="B58" s="72"/>
      <c r="C58" s="73">
        <v>3294</v>
      </c>
      <c r="D58" s="74"/>
      <c r="E58" s="71" t="s">
        <v>67</v>
      </c>
      <c r="F58" s="51"/>
      <c r="G58" s="51">
        <v>70</v>
      </c>
      <c r="H58" s="61"/>
    </row>
    <row r="59" spans="2:10" ht="27" customHeight="1">
      <c r="B59" s="72"/>
      <c r="C59" s="73">
        <v>3299</v>
      </c>
      <c r="D59" s="74"/>
      <c r="E59" s="71" t="s">
        <v>127</v>
      </c>
      <c r="F59" s="51"/>
      <c r="G59" s="51">
        <v>9</v>
      </c>
      <c r="H59" s="61"/>
    </row>
    <row r="60" spans="2:10" ht="25.5" customHeight="1">
      <c r="B60" s="115" t="s">
        <v>185</v>
      </c>
      <c r="C60" s="116"/>
      <c r="D60" s="117"/>
      <c r="E60" s="70" t="s">
        <v>188</v>
      </c>
      <c r="F60" s="51">
        <f>F61+F67</f>
        <v>751348</v>
      </c>
      <c r="G60" s="51">
        <f>G61+G67</f>
        <v>378641.38000000006</v>
      </c>
      <c r="H60" s="61">
        <f t="shared" si="1"/>
        <v>50.39494082635477</v>
      </c>
    </row>
    <row r="61" spans="2:10">
      <c r="B61" s="121">
        <v>31</v>
      </c>
      <c r="C61" s="122"/>
      <c r="D61" s="123"/>
      <c r="E61" s="71" t="s">
        <v>94</v>
      </c>
      <c r="F61" s="51">
        <v>737412</v>
      </c>
      <c r="G61" s="51">
        <f>SUM(G62:G66)</f>
        <v>371665.25000000006</v>
      </c>
      <c r="H61" s="61">
        <f t="shared" si="1"/>
        <v>50.401302121473492</v>
      </c>
    </row>
    <row r="62" spans="2:10">
      <c r="B62" s="75"/>
      <c r="C62" s="76">
        <v>3111</v>
      </c>
      <c r="D62" s="71"/>
      <c r="E62" s="71" t="s">
        <v>17</v>
      </c>
      <c r="F62" s="51"/>
      <c r="G62" s="51">
        <v>280364.21000000002</v>
      </c>
      <c r="H62" s="61"/>
    </row>
    <row r="63" spans="2:10">
      <c r="B63" s="75"/>
      <c r="C63" s="76">
        <v>3113</v>
      </c>
      <c r="D63" s="71"/>
      <c r="E63" s="71" t="s">
        <v>126</v>
      </c>
      <c r="F63" s="51"/>
      <c r="G63" s="51">
        <v>5248.36</v>
      </c>
      <c r="H63" s="61"/>
    </row>
    <row r="64" spans="2:10">
      <c r="B64" s="75"/>
      <c r="C64" s="76">
        <v>3114</v>
      </c>
      <c r="D64" s="71"/>
      <c r="E64" s="71" t="s">
        <v>118</v>
      </c>
      <c r="F64" s="51"/>
      <c r="G64" s="51">
        <v>26933.09</v>
      </c>
      <c r="H64" s="61"/>
    </row>
    <row r="65" spans="2:8">
      <c r="B65" s="75"/>
      <c r="C65" s="76">
        <v>3121</v>
      </c>
      <c r="D65" s="71"/>
      <c r="E65" s="71" t="s">
        <v>48</v>
      </c>
      <c r="F65" s="51"/>
      <c r="G65" s="51">
        <v>9722.27</v>
      </c>
      <c r="H65" s="61"/>
    </row>
    <row r="66" spans="2:8" ht="25.5" customHeight="1">
      <c r="B66" s="75"/>
      <c r="C66" s="76">
        <v>3132</v>
      </c>
      <c r="D66" s="71"/>
      <c r="E66" s="71" t="s">
        <v>50</v>
      </c>
      <c r="F66" s="51"/>
      <c r="G66" s="51">
        <v>49397.32</v>
      </c>
      <c r="H66" s="61"/>
    </row>
    <row r="67" spans="2:8">
      <c r="B67" s="121">
        <v>32</v>
      </c>
      <c r="C67" s="122"/>
      <c r="D67" s="123"/>
      <c r="E67" s="71" t="s">
        <v>10</v>
      </c>
      <c r="F67" s="51">
        <v>13936</v>
      </c>
      <c r="G67" s="51">
        <f>SUM(G68:G69)</f>
        <v>6976.13</v>
      </c>
      <c r="H67" s="61">
        <f t="shared" si="1"/>
        <v>50.058338117106771</v>
      </c>
    </row>
    <row r="68" spans="2:8" ht="25.5">
      <c r="B68" s="75"/>
      <c r="C68" s="76">
        <v>3212</v>
      </c>
      <c r="D68" s="71"/>
      <c r="E68" s="71" t="s">
        <v>51</v>
      </c>
      <c r="F68" s="51"/>
      <c r="G68" s="51">
        <v>5716.13</v>
      </c>
      <c r="H68" s="61"/>
    </row>
    <row r="69" spans="2:8">
      <c r="B69" s="75"/>
      <c r="C69" s="76">
        <v>3295</v>
      </c>
      <c r="D69" s="71"/>
      <c r="E69" s="71" t="s">
        <v>68</v>
      </c>
      <c r="F69" s="51"/>
      <c r="G69" s="51">
        <v>1260</v>
      </c>
      <c r="H69" s="61"/>
    </row>
    <row r="70" spans="2:8" ht="29.25" customHeight="1">
      <c r="B70" s="124" t="s">
        <v>190</v>
      </c>
      <c r="C70" s="125"/>
      <c r="D70" s="126"/>
      <c r="E70" s="70" t="s">
        <v>189</v>
      </c>
      <c r="F70" s="51">
        <f>F71</f>
        <v>2493</v>
      </c>
      <c r="G70" s="51">
        <f>G71</f>
        <v>2492.9899999999998</v>
      </c>
      <c r="H70" s="61">
        <f t="shared" si="1"/>
        <v>99.999598876855188</v>
      </c>
    </row>
    <row r="71" spans="2:8" ht="33" customHeight="1">
      <c r="B71" s="121">
        <v>32</v>
      </c>
      <c r="C71" s="122"/>
      <c r="D71" s="123"/>
      <c r="E71" s="71" t="s">
        <v>10</v>
      </c>
      <c r="F71" s="51">
        <v>2493</v>
      </c>
      <c r="G71" s="51">
        <f>SUM(G72:G74)</f>
        <v>2492.9899999999998</v>
      </c>
      <c r="H71" s="61">
        <f t="shared" si="1"/>
        <v>99.999598876855188</v>
      </c>
    </row>
    <row r="72" spans="2:8">
      <c r="B72" s="75"/>
      <c r="C72" s="76">
        <v>3221</v>
      </c>
      <c r="D72" s="71"/>
      <c r="E72" s="71" t="s">
        <v>54</v>
      </c>
      <c r="F72" s="51"/>
      <c r="G72" s="51">
        <v>1399.24</v>
      </c>
      <c r="H72" s="61"/>
    </row>
    <row r="73" spans="2:8">
      <c r="B73" s="75"/>
      <c r="C73" s="76">
        <v>3231</v>
      </c>
      <c r="D73" s="71"/>
      <c r="E73" s="71" t="s">
        <v>172</v>
      </c>
      <c r="F73" s="51"/>
      <c r="G73" s="51">
        <v>93.75</v>
      </c>
      <c r="H73" s="61"/>
    </row>
    <row r="74" spans="2:8">
      <c r="B74" s="75"/>
      <c r="C74" s="76">
        <v>3237</v>
      </c>
      <c r="D74" s="71"/>
      <c r="E74" s="71" t="s">
        <v>63</v>
      </c>
      <c r="F74" s="51"/>
      <c r="G74" s="51">
        <v>1000</v>
      </c>
      <c r="H74" s="61"/>
    </row>
    <row r="75" spans="2:8" ht="29.25" customHeight="1">
      <c r="B75" s="124" t="s">
        <v>191</v>
      </c>
      <c r="C75" s="125"/>
      <c r="D75" s="126"/>
      <c r="E75" s="70" t="s">
        <v>192</v>
      </c>
      <c r="F75" s="51">
        <f>F76</f>
        <v>8400</v>
      </c>
      <c r="G75" s="51">
        <f>G76</f>
        <v>4000</v>
      </c>
      <c r="H75" s="61">
        <f t="shared" si="1"/>
        <v>47.619047619047613</v>
      </c>
    </row>
    <row r="76" spans="2:8" ht="33" customHeight="1">
      <c r="B76" s="121">
        <v>32</v>
      </c>
      <c r="C76" s="122"/>
      <c r="D76" s="123"/>
      <c r="E76" s="71" t="s">
        <v>10</v>
      </c>
      <c r="F76" s="51">
        <v>8400</v>
      </c>
      <c r="G76" s="51">
        <f>SUM(G77:G77)</f>
        <v>4000</v>
      </c>
      <c r="H76" s="61">
        <f t="shared" si="1"/>
        <v>47.619047619047613</v>
      </c>
    </row>
    <row r="77" spans="2:8">
      <c r="B77" s="75"/>
      <c r="C77" s="76">
        <v>3214</v>
      </c>
      <c r="D77" s="71"/>
      <c r="E77" s="71" t="s">
        <v>52</v>
      </c>
      <c r="F77" s="51"/>
      <c r="G77" s="51">
        <v>4000</v>
      </c>
      <c r="H77" s="61"/>
    </row>
    <row r="78" spans="2:8" ht="25.5" customHeight="1">
      <c r="B78" s="136" t="s">
        <v>95</v>
      </c>
      <c r="C78" s="137"/>
      <c r="D78" s="138"/>
      <c r="E78" s="68" t="s">
        <v>173</v>
      </c>
      <c r="F78" s="69">
        <f>F79</f>
        <v>0</v>
      </c>
      <c r="G78" s="69">
        <f>G79</f>
        <v>0</v>
      </c>
      <c r="H78" s="61"/>
    </row>
    <row r="79" spans="2:8" ht="25.5" customHeight="1">
      <c r="B79" s="124" t="s">
        <v>96</v>
      </c>
      <c r="C79" s="125"/>
      <c r="D79" s="126"/>
      <c r="E79" s="70" t="s">
        <v>93</v>
      </c>
      <c r="F79" s="51">
        <f>F80</f>
        <v>0</v>
      </c>
      <c r="G79" s="51">
        <f>G80</f>
        <v>0</v>
      </c>
      <c r="H79" s="61"/>
    </row>
    <row r="80" spans="2:8" ht="25.5" customHeight="1">
      <c r="B80" s="121">
        <v>32</v>
      </c>
      <c r="C80" s="122"/>
      <c r="D80" s="123"/>
      <c r="E80" s="71" t="s">
        <v>10</v>
      </c>
      <c r="F80" s="51">
        <v>0</v>
      </c>
      <c r="G80" s="51">
        <v>0</v>
      </c>
      <c r="H80" s="61"/>
    </row>
    <row r="81" spans="2:8" ht="25.5" customHeight="1">
      <c r="B81" s="136" t="s">
        <v>141</v>
      </c>
      <c r="C81" s="137"/>
      <c r="D81" s="138"/>
      <c r="E81" s="68" t="s">
        <v>142</v>
      </c>
      <c r="F81" s="69">
        <f>F82</f>
        <v>91500</v>
      </c>
      <c r="G81" s="69">
        <f>G82</f>
        <v>0</v>
      </c>
      <c r="H81" s="61">
        <f t="shared" si="1"/>
        <v>0</v>
      </c>
    </row>
    <row r="82" spans="2:8" ht="25.5" customHeight="1">
      <c r="B82" s="124" t="s">
        <v>96</v>
      </c>
      <c r="C82" s="125"/>
      <c r="D82" s="126"/>
      <c r="E82" s="70" t="s">
        <v>93</v>
      </c>
      <c r="F82" s="51">
        <f>F83</f>
        <v>91500</v>
      </c>
      <c r="G82" s="51">
        <f>G83</f>
        <v>0</v>
      </c>
      <c r="H82" s="61">
        <f t="shared" si="1"/>
        <v>0</v>
      </c>
    </row>
    <row r="83" spans="2:8" ht="25.5">
      <c r="B83" s="72">
        <v>45</v>
      </c>
      <c r="C83" s="73"/>
      <c r="D83" s="74"/>
      <c r="E83" s="71" t="s">
        <v>150</v>
      </c>
      <c r="F83" s="51">
        <v>91500</v>
      </c>
      <c r="G83" s="51">
        <v>0</v>
      </c>
      <c r="H83" s="61">
        <f t="shared" si="1"/>
        <v>0</v>
      </c>
    </row>
    <row r="84" spans="2:8" ht="25.5">
      <c r="B84" s="153" t="s">
        <v>115</v>
      </c>
      <c r="C84" s="154"/>
      <c r="D84" s="155"/>
      <c r="E84" s="156" t="s">
        <v>116</v>
      </c>
      <c r="F84" s="157">
        <f>F85+F88+F91+F94+F97+F103+F110+F114</f>
        <v>22223</v>
      </c>
      <c r="G84" s="157">
        <f>G85+G88+G91+G94+G97+G103+G110+G114</f>
        <v>4467.3799999999992</v>
      </c>
      <c r="H84" s="61">
        <f t="shared" ref="H84:H116" si="2">G84/F84*100</f>
        <v>20.102506412275567</v>
      </c>
    </row>
    <row r="85" spans="2:8" ht="25.5">
      <c r="B85" s="127" t="s">
        <v>97</v>
      </c>
      <c r="C85" s="128"/>
      <c r="D85" s="129"/>
      <c r="E85" s="77" t="s">
        <v>174</v>
      </c>
      <c r="F85" s="69">
        <f>F86</f>
        <v>4800</v>
      </c>
      <c r="G85" s="69">
        <f>G86</f>
        <v>0</v>
      </c>
      <c r="H85" s="61">
        <f t="shared" si="2"/>
        <v>0</v>
      </c>
    </row>
    <row r="86" spans="2:8" ht="25.5" customHeight="1">
      <c r="B86" s="124" t="s">
        <v>117</v>
      </c>
      <c r="C86" s="125"/>
      <c r="D86" s="126"/>
      <c r="E86" s="70" t="s">
        <v>88</v>
      </c>
      <c r="F86" s="51">
        <f>F87</f>
        <v>4800</v>
      </c>
      <c r="G86" s="51">
        <f>G87</f>
        <v>0</v>
      </c>
      <c r="H86" s="61">
        <f t="shared" si="2"/>
        <v>0</v>
      </c>
    </row>
    <row r="87" spans="2:8" ht="15" customHeight="1">
      <c r="B87" s="72">
        <v>37</v>
      </c>
      <c r="C87" s="73"/>
      <c r="D87" s="74"/>
      <c r="E87" s="71" t="s">
        <v>98</v>
      </c>
      <c r="F87" s="51">
        <v>4800</v>
      </c>
      <c r="G87" s="51">
        <v>0</v>
      </c>
      <c r="H87" s="61">
        <f t="shared" si="2"/>
        <v>0</v>
      </c>
    </row>
    <row r="88" spans="2:8">
      <c r="B88" s="127" t="s">
        <v>175</v>
      </c>
      <c r="C88" s="128"/>
      <c r="D88" s="129"/>
      <c r="E88" s="77" t="s">
        <v>176</v>
      </c>
      <c r="F88" s="69">
        <f>F89</f>
        <v>100</v>
      </c>
      <c r="G88" s="69">
        <f>G89</f>
        <v>0</v>
      </c>
      <c r="H88" s="61">
        <f t="shared" si="2"/>
        <v>0</v>
      </c>
    </row>
    <row r="89" spans="2:8" ht="23.25" customHeight="1">
      <c r="B89" s="124" t="s">
        <v>117</v>
      </c>
      <c r="C89" s="125"/>
      <c r="D89" s="126"/>
      <c r="E89" s="70" t="s">
        <v>88</v>
      </c>
      <c r="F89" s="51">
        <f>F90</f>
        <v>100</v>
      </c>
      <c r="G89" s="51">
        <f>G90</f>
        <v>0</v>
      </c>
      <c r="H89" s="61">
        <f t="shared" si="2"/>
        <v>0</v>
      </c>
    </row>
    <row r="90" spans="2:8" ht="25.5" customHeight="1">
      <c r="B90" s="72">
        <v>32</v>
      </c>
      <c r="C90" s="73"/>
      <c r="D90" s="74"/>
      <c r="E90" s="71" t="s">
        <v>10</v>
      </c>
      <c r="F90" s="51">
        <v>100</v>
      </c>
      <c r="G90" s="51">
        <v>0</v>
      </c>
      <c r="H90" s="61">
        <f t="shared" si="2"/>
        <v>0</v>
      </c>
    </row>
    <row r="91" spans="2:8">
      <c r="B91" s="127" t="s">
        <v>121</v>
      </c>
      <c r="C91" s="128"/>
      <c r="D91" s="129"/>
      <c r="E91" s="77" t="s">
        <v>122</v>
      </c>
      <c r="F91" s="69">
        <f>F92</f>
        <v>500</v>
      </c>
      <c r="G91" s="69">
        <f>G92</f>
        <v>0</v>
      </c>
      <c r="H91" s="61">
        <f t="shared" si="2"/>
        <v>0</v>
      </c>
    </row>
    <row r="92" spans="2:8" ht="26.25" customHeight="1">
      <c r="B92" s="124" t="s">
        <v>117</v>
      </c>
      <c r="C92" s="125"/>
      <c r="D92" s="126"/>
      <c r="E92" s="70" t="s">
        <v>88</v>
      </c>
      <c r="F92" s="51">
        <f>F93</f>
        <v>500</v>
      </c>
      <c r="G92" s="51">
        <f>G93</f>
        <v>0</v>
      </c>
      <c r="H92" s="61">
        <f t="shared" si="2"/>
        <v>0</v>
      </c>
    </row>
    <row r="93" spans="2:8">
      <c r="B93" s="72">
        <v>32</v>
      </c>
      <c r="C93" s="76"/>
      <c r="D93" s="71"/>
      <c r="E93" s="71" t="s">
        <v>10</v>
      </c>
      <c r="F93" s="51">
        <v>500</v>
      </c>
      <c r="G93" s="51">
        <v>0</v>
      </c>
      <c r="H93" s="61">
        <f t="shared" si="2"/>
        <v>0</v>
      </c>
    </row>
    <row r="94" spans="2:8">
      <c r="B94" s="118" t="s">
        <v>99</v>
      </c>
      <c r="C94" s="119"/>
      <c r="D94" s="120"/>
      <c r="E94" s="77" t="s">
        <v>100</v>
      </c>
      <c r="F94" s="69">
        <f t="shared" ref="F94:G95" si="3">F95</f>
        <v>5500</v>
      </c>
      <c r="G94" s="69">
        <f t="shared" si="3"/>
        <v>0</v>
      </c>
      <c r="H94" s="61">
        <f t="shared" si="2"/>
        <v>0</v>
      </c>
    </row>
    <row r="95" spans="2:8" ht="33" customHeight="1">
      <c r="B95" s="115" t="s">
        <v>185</v>
      </c>
      <c r="C95" s="116"/>
      <c r="D95" s="117"/>
      <c r="E95" s="70" t="s">
        <v>188</v>
      </c>
      <c r="F95" s="51">
        <f t="shared" si="3"/>
        <v>5500</v>
      </c>
      <c r="G95" s="51">
        <f t="shared" si="3"/>
        <v>0</v>
      </c>
      <c r="H95" s="61">
        <f t="shared" si="2"/>
        <v>0</v>
      </c>
    </row>
    <row r="96" spans="2:8" ht="27" customHeight="1">
      <c r="B96" s="72">
        <v>42</v>
      </c>
      <c r="C96" s="78"/>
      <c r="D96" s="70"/>
      <c r="E96" s="71" t="s">
        <v>76</v>
      </c>
      <c r="F96" s="51">
        <v>5500</v>
      </c>
      <c r="G96" s="51">
        <v>0</v>
      </c>
      <c r="H96" s="61">
        <f t="shared" si="2"/>
        <v>0</v>
      </c>
    </row>
    <row r="97" spans="2:8" ht="30" customHeight="1">
      <c r="B97" s="118" t="s">
        <v>103</v>
      </c>
      <c r="C97" s="119"/>
      <c r="D97" s="120"/>
      <c r="E97" s="77" t="s">
        <v>177</v>
      </c>
      <c r="F97" s="69">
        <f>F98+F101</f>
        <v>522</v>
      </c>
      <c r="G97" s="69">
        <f>G98+G101</f>
        <v>102.25</v>
      </c>
      <c r="H97" s="61">
        <f t="shared" si="2"/>
        <v>19.588122605363985</v>
      </c>
    </row>
    <row r="98" spans="2:8" ht="30.75" customHeight="1">
      <c r="B98" s="115" t="s">
        <v>104</v>
      </c>
      <c r="C98" s="116"/>
      <c r="D98" s="117"/>
      <c r="E98" s="70" t="s">
        <v>139</v>
      </c>
      <c r="F98" s="51">
        <f>F99</f>
        <v>500</v>
      </c>
      <c r="G98" s="51">
        <f>G99</f>
        <v>102.25</v>
      </c>
      <c r="H98" s="61">
        <f t="shared" si="2"/>
        <v>20.45</v>
      </c>
    </row>
    <row r="99" spans="2:8">
      <c r="B99" s="79">
        <v>32</v>
      </c>
      <c r="C99" s="73"/>
      <c r="D99" s="74"/>
      <c r="E99" s="71" t="s">
        <v>10</v>
      </c>
      <c r="F99" s="51">
        <v>500</v>
      </c>
      <c r="G99" s="51">
        <f>G100</f>
        <v>102.25</v>
      </c>
      <c r="H99" s="61">
        <f t="shared" si="2"/>
        <v>20.45</v>
      </c>
    </row>
    <row r="100" spans="2:8">
      <c r="B100" s="79"/>
      <c r="C100" s="73">
        <v>3221</v>
      </c>
      <c r="D100" s="74"/>
      <c r="E100" s="71" t="s">
        <v>54</v>
      </c>
      <c r="F100" s="51"/>
      <c r="G100" s="51">
        <v>102.25</v>
      </c>
      <c r="H100" s="61"/>
    </row>
    <row r="101" spans="2:8" ht="30.75" customHeight="1">
      <c r="B101" s="115" t="s">
        <v>120</v>
      </c>
      <c r="C101" s="116"/>
      <c r="D101" s="117"/>
      <c r="E101" s="70" t="s">
        <v>178</v>
      </c>
      <c r="F101" s="51">
        <f>F102</f>
        <v>22</v>
      </c>
      <c r="G101" s="51">
        <f>G102</f>
        <v>0</v>
      </c>
      <c r="H101" s="61">
        <f t="shared" si="2"/>
        <v>0</v>
      </c>
    </row>
    <row r="102" spans="2:8" ht="15" customHeight="1">
      <c r="B102" s="79">
        <v>32</v>
      </c>
      <c r="C102" s="76"/>
      <c r="D102" s="71"/>
      <c r="E102" s="71" t="s">
        <v>10</v>
      </c>
      <c r="F102" s="51">
        <v>22</v>
      </c>
      <c r="G102" s="51">
        <v>0</v>
      </c>
      <c r="H102" s="61">
        <f t="shared" si="2"/>
        <v>0</v>
      </c>
    </row>
    <row r="103" spans="2:8">
      <c r="B103" s="118" t="s">
        <v>103</v>
      </c>
      <c r="C103" s="119"/>
      <c r="D103" s="120"/>
      <c r="E103" s="77" t="s">
        <v>179</v>
      </c>
      <c r="F103" s="69">
        <f>F104+F106</f>
        <v>434</v>
      </c>
      <c r="G103" s="69">
        <f>G106</f>
        <v>44.230000000000004</v>
      </c>
      <c r="H103" s="61">
        <f t="shared" si="2"/>
        <v>10.191244239631338</v>
      </c>
    </row>
    <row r="104" spans="2:8" ht="26.25" customHeight="1">
      <c r="B104" s="130" t="s">
        <v>119</v>
      </c>
      <c r="C104" s="131"/>
      <c r="D104" s="132"/>
      <c r="E104" s="80" t="s">
        <v>128</v>
      </c>
      <c r="F104" s="51">
        <f>F105</f>
        <v>150</v>
      </c>
      <c r="G104" s="81">
        <f>G105</f>
        <v>0</v>
      </c>
      <c r="H104" s="61">
        <f t="shared" si="2"/>
        <v>0</v>
      </c>
    </row>
    <row r="105" spans="2:8">
      <c r="B105" s="82">
        <v>32</v>
      </c>
      <c r="C105" s="83"/>
      <c r="D105" s="84"/>
      <c r="E105" s="85" t="s">
        <v>10</v>
      </c>
      <c r="F105" s="51">
        <v>150</v>
      </c>
      <c r="G105" s="81">
        <v>0</v>
      </c>
      <c r="H105" s="61">
        <f t="shared" si="2"/>
        <v>0</v>
      </c>
    </row>
    <row r="106" spans="2:8" ht="24" customHeight="1">
      <c r="B106" s="130" t="s">
        <v>145</v>
      </c>
      <c r="C106" s="131"/>
      <c r="D106" s="132"/>
      <c r="E106" s="80" t="s">
        <v>135</v>
      </c>
      <c r="F106" s="51">
        <f>F107</f>
        <v>284</v>
      </c>
      <c r="G106" s="81">
        <f>G107</f>
        <v>44.230000000000004</v>
      </c>
      <c r="H106" s="61">
        <f t="shared" si="2"/>
        <v>15.573943661971832</v>
      </c>
    </row>
    <row r="107" spans="2:8">
      <c r="B107" s="82">
        <v>32</v>
      </c>
      <c r="C107" s="83"/>
      <c r="D107" s="84"/>
      <c r="E107" s="85" t="s">
        <v>10</v>
      </c>
      <c r="F107" s="51">
        <v>284</v>
      </c>
      <c r="G107" s="81">
        <f>SUM(G108:G109)</f>
        <v>44.230000000000004</v>
      </c>
      <c r="H107" s="61">
        <f t="shared" si="2"/>
        <v>15.573943661971832</v>
      </c>
    </row>
    <row r="108" spans="2:8">
      <c r="B108" s="82"/>
      <c r="C108" s="83">
        <v>3221</v>
      </c>
      <c r="D108" s="84"/>
      <c r="E108" s="85" t="s">
        <v>54</v>
      </c>
      <c r="F108" s="51"/>
      <c r="G108" s="81">
        <v>19.23</v>
      </c>
      <c r="H108" s="61"/>
    </row>
    <row r="109" spans="2:8">
      <c r="B109" s="82"/>
      <c r="C109" s="83">
        <v>3294</v>
      </c>
      <c r="D109" s="84"/>
      <c r="E109" s="85" t="s">
        <v>67</v>
      </c>
      <c r="F109" s="51"/>
      <c r="G109" s="81">
        <v>25</v>
      </c>
      <c r="H109" s="61"/>
    </row>
    <row r="110" spans="2:8">
      <c r="B110" s="118" t="s">
        <v>101</v>
      </c>
      <c r="C110" s="119"/>
      <c r="D110" s="120"/>
      <c r="E110" s="77" t="s">
        <v>180</v>
      </c>
      <c r="F110" s="69">
        <f>F111</f>
        <v>10295</v>
      </c>
      <c r="G110" s="69">
        <f>G111</f>
        <v>4320.8999999999996</v>
      </c>
      <c r="H110" s="61">
        <f t="shared" si="2"/>
        <v>41.970859640602228</v>
      </c>
    </row>
    <row r="111" spans="2:8" ht="22.5" customHeight="1">
      <c r="B111" s="115" t="s">
        <v>185</v>
      </c>
      <c r="C111" s="116"/>
      <c r="D111" s="117"/>
      <c r="E111" s="70" t="s">
        <v>188</v>
      </c>
      <c r="F111" s="51">
        <f>F112</f>
        <v>10295</v>
      </c>
      <c r="G111" s="51">
        <f>G112</f>
        <v>4320.8999999999996</v>
      </c>
      <c r="H111" s="61">
        <f t="shared" si="2"/>
        <v>41.970859640602228</v>
      </c>
    </row>
    <row r="112" spans="2:8">
      <c r="B112" s="72">
        <v>32</v>
      </c>
      <c r="C112" s="76"/>
      <c r="D112" s="71"/>
      <c r="E112" s="71" t="s">
        <v>10</v>
      </c>
      <c r="F112" s="51">
        <v>10295</v>
      </c>
      <c r="G112" s="51">
        <f>G113</f>
        <v>4320.8999999999996</v>
      </c>
      <c r="H112" s="61">
        <f t="shared" si="2"/>
        <v>41.970859640602228</v>
      </c>
    </row>
    <row r="113" spans="2:8">
      <c r="B113" s="75"/>
      <c r="C113" s="76">
        <v>3222</v>
      </c>
      <c r="D113" s="71"/>
      <c r="E113" s="71" t="s">
        <v>55</v>
      </c>
      <c r="F113" s="51"/>
      <c r="G113" s="51">
        <v>4320.8999999999996</v>
      </c>
      <c r="H113" s="61"/>
    </row>
    <row r="114" spans="2:8" ht="25.5">
      <c r="B114" s="118" t="s">
        <v>102</v>
      </c>
      <c r="C114" s="119"/>
      <c r="D114" s="120"/>
      <c r="E114" s="77" t="s">
        <v>181</v>
      </c>
      <c r="F114" s="69">
        <f>F115</f>
        <v>72</v>
      </c>
      <c r="G114" s="69">
        <f>G115</f>
        <v>0</v>
      </c>
      <c r="H114" s="61">
        <f t="shared" si="2"/>
        <v>0</v>
      </c>
    </row>
    <row r="115" spans="2:8" ht="27.75" customHeight="1">
      <c r="B115" s="115" t="s">
        <v>185</v>
      </c>
      <c r="C115" s="116"/>
      <c r="D115" s="117"/>
      <c r="E115" s="70" t="s">
        <v>188</v>
      </c>
      <c r="F115" s="51">
        <f>F116</f>
        <v>72</v>
      </c>
      <c r="G115" s="51">
        <f>G116</f>
        <v>0</v>
      </c>
      <c r="H115" s="61">
        <f t="shared" si="2"/>
        <v>0</v>
      </c>
    </row>
    <row r="116" spans="2:8" ht="25.5">
      <c r="B116" s="72">
        <v>38</v>
      </c>
      <c r="C116" s="76"/>
      <c r="D116" s="71"/>
      <c r="E116" s="71" t="s">
        <v>182</v>
      </c>
      <c r="F116" s="51">
        <v>72</v>
      </c>
      <c r="G116" s="51">
        <v>0</v>
      </c>
      <c r="H116" s="61">
        <f t="shared" si="2"/>
        <v>0</v>
      </c>
    </row>
  </sheetData>
  <mergeCells count="62">
    <mergeCell ref="B43:D43"/>
    <mergeCell ref="B44:D44"/>
    <mergeCell ref="B80:D80"/>
    <mergeCell ref="B81:D81"/>
    <mergeCell ref="B82:D82"/>
    <mergeCell ref="B95:D95"/>
    <mergeCell ref="B2:H2"/>
    <mergeCell ref="B22:D22"/>
    <mergeCell ref="B23:D23"/>
    <mergeCell ref="B4:H4"/>
    <mergeCell ref="B6:E6"/>
    <mergeCell ref="B7:E7"/>
    <mergeCell ref="B8:D8"/>
    <mergeCell ref="B9:D9"/>
    <mergeCell ref="B10:D10"/>
    <mergeCell ref="B11:D11"/>
    <mergeCell ref="B12:D12"/>
    <mergeCell ref="B20:D20"/>
    <mergeCell ref="B18:D18"/>
    <mergeCell ref="B41:D41"/>
    <mergeCell ref="B42:D42"/>
    <mergeCell ref="B30:D30"/>
    <mergeCell ref="B19:D19"/>
    <mergeCell ref="B21:D21"/>
    <mergeCell ref="B27:D27"/>
    <mergeCell ref="B31:D31"/>
    <mergeCell ref="B33:D33"/>
    <mergeCell ref="B13:D13"/>
    <mergeCell ref="B14:D14"/>
    <mergeCell ref="B15:D15"/>
    <mergeCell ref="B16:D16"/>
    <mergeCell ref="B17:D17"/>
    <mergeCell ref="B94:D94"/>
    <mergeCell ref="B98:D98"/>
    <mergeCell ref="B45:D45"/>
    <mergeCell ref="B46:D46"/>
    <mergeCell ref="B60:D60"/>
    <mergeCell ref="B61:D61"/>
    <mergeCell ref="B67:D67"/>
    <mergeCell ref="B70:D70"/>
    <mergeCell ref="B71:D71"/>
    <mergeCell ref="B97:D97"/>
    <mergeCell ref="B91:D91"/>
    <mergeCell ref="B79:D79"/>
    <mergeCell ref="B78:D78"/>
    <mergeCell ref="B89:D89"/>
    <mergeCell ref="B111:D111"/>
    <mergeCell ref="B114:D114"/>
    <mergeCell ref="B115:D115"/>
    <mergeCell ref="B32:D32"/>
    <mergeCell ref="B86:D86"/>
    <mergeCell ref="B84:D84"/>
    <mergeCell ref="B85:D85"/>
    <mergeCell ref="B75:D75"/>
    <mergeCell ref="B76:D76"/>
    <mergeCell ref="B101:D101"/>
    <mergeCell ref="B103:D103"/>
    <mergeCell ref="B104:D104"/>
    <mergeCell ref="B106:D106"/>
    <mergeCell ref="B110:D110"/>
    <mergeCell ref="B88:D88"/>
    <mergeCell ref="B92:D9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P i R prema ekonomskoj k</vt:lpstr>
      <vt:lpstr>P i R prema izvoru fin</vt:lpstr>
      <vt:lpstr>Rashodi prema funkcijskoj k </vt:lpstr>
      <vt:lpstr>POSEBNI DIO - programska 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Windows korisnik</cp:lastModifiedBy>
  <cp:lastPrinted>2026-07-22T06:56:27Z</cp:lastPrinted>
  <dcterms:created xsi:type="dcterms:W3CDTF">2022-08-12T12:51:27Z</dcterms:created>
  <dcterms:modified xsi:type="dcterms:W3CDTF">2026-07-22T07:00:17Z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